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l Medical Center\Desktop\"/>
    </mc:Choice>
  </mc:AlternateContent>
  <bookViews>
    <workbookView xWindow="0" yWindow="0" windowWidth="17595" windowHeight="13080"/>
  </bookViews>
  <sheets>
    <sheet name="ACM(book,cases,Q&amp;A,Flashcard)" sheetId="1" r:id="rId1"/>
  </sheets>
  <definedNames>
    <definedName name="_xlnm._FilterDatabase" localSheetId="0" hidden="1">'ACM(book,cases,Q&amp;A,Flashcard)'!$A$1:$G$1</definedName>
  </definedNames>
  <calcPr calcId="152511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90" i="1"/>
  <c r="A91" i="1"/>
  <c r="A92" i="1"/>
  <c r="A93" i="1"/>
  <c r="A94" i="1"/>
  <c r="A95" i="1"/>
  <c r="A96" i="1"/>
  <c r="A97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</calcChain>
</file>

<file path=xl/sharedStrings.xml><?xml version="1.0" encoding="utf-8"?>
<sst xmlns="http://schemas.openxmlformats.org/spreadsheetml/2006/main" count="903" uniqueCount="595">
  <si>
    <t>ISBN</t>
  </si>
  <si>
    <t>Author</t>
  </si>
  <si>
    <t>Title</t>
  </si>
  <si>
    <t>Resource Type</t>
  </si>
  <si>
    <t>Copyright</t>
  </si>
  <si>
    <t>Launch Date</t>
  </si>
  <si>
    <t>URL</t>
  </si>
  <si>
    <t>Ropper</t>
  </si>
  <si>
    <t>Adams and Victor's Principles of Neurology, 11e</t>
  </si>
  <si>
    <t>Book</t>
  </si>
  <si>
    <t>9/14/2015</t>
  </si>
  <si>
    <t>https://accessmedicine.mhmedical.com/book.aspx?bookid=1477</t>
  </si>
  <si>
    <t>Knoop</t>
  </si>
  <si>
    <t>The Atlas of Emergency Medicine, 4e</t>
  </si>
  <si>
    <t>5/17/2016</t>
  </si>
  <si>
    <t>https://accessmedicine.mhmedical.com/book.aspx?bookid=1763</t>
  </si>
  <si>
    <t>White</t>
  </si>
  <si>
    <t>Basic &amp; Clinical Biostatistics, 5e</t>
  </si>
  <si>
    <t>9/13/2019</t>
  </si>
  <si>
    <t>https://accessmedicine.mhmedical.com/book.aspx?bookid=2724</t>
  </si>
  <si>
    <t>Katzung</t>
  </si>
  <si>
    <t>Basic &amp; Clinical Pharmacology, 14e</t>
  </si>
  <si>
    <t>11/6/2017</t>
  </si>
  <si>
    <t>https://accessmedicine.mhmedical.com/book.aspx?bookid=2249</t>
  </si>
  <si>
    <t>Stringer</t>
  </si>
  <si>
    <t>Basic Concepts in Pharmacology: What You Need to Know for Each Drug Class, 5e</t>
  </si>
  <si>
    <t>5/30/2017</t>
  </si>
  <si>
    <t>https://accessmedicine.mhmedical.com/book.aspx?bookid=2147</t>
  </si>
  <si>
    <t>Chen</t>
  </si>
  <si>
    <t>Basic Radiology, 2e</t>
  </si>
  <si>
    <t>4/8/2013</t>
  </si>
  <si>
    <t>https://accessmedicine.mhmedical.com/book.aspx?bookid=360</t>
  </si>
  <si>
    <t>Feldman</t>
  </si>
  <si>
    <t>Behavioral Medicine: A Guide for Clinical Practice, 5e</t>
  </si>
  <si>
    <t>10/23/2019</t>
  </si>
  <si>
    <t>https://accessmedicine.mhmedical.com/book.aspx?bookid=2747</t>
  </si>
  <si>
    <t>Morton</t>
  </si>
  <si>
    <t>The Big Picture: Gross Anatomy, 2e</t>
  </si>
  <si>
    <t>11/6/2018</t>
  </si>
  <si>
    <t>https://accessmedicine.mhmedical.com/book.aspx?bookid=2478</t>
  </si>
  <si>
    <t>Janson</t>
  </si>
  <si>
    <t>The Big Picture: Medical Biochemistry</t>
  </si>
  <si>
    <t>3/27/2018</t>
  </si>
  <si>
    <t>https://accessmedicine.mhmedical.com/book.aspx?bookid=2355</t>
  </si>
  <si>
    <t>Elmoselhi</t>
  </si>
  <si>
    <t>Cardiology: An Integrated Approach</t>
  </si>
  <si>
    <t>9/26/2017</t>
  </si>
  <si>
    <t>https://accessmedicine.mhmedical.com/book.aspx?bookid=2224</t>
  </si>
  <si>
    <t>Mohrman</t>
  </si>
  <si>
    <t>Cardiovascular Physiology, 9e</t>
  </si>
  <si>
    <t>6/11/2018</t>
  </si>
  <si>
    <t>https://accessmedicine.mhmedical.com/book.aspx?bookid=2432</t>
  </si>
  <si>
    <t>Soutor</t>
  </si>
  <si>
    <t>Clinical Dermatology</t>
  </si>
  <si>
    <t>7/11/2017</t>
  </si>
  <si>
    <t>https://accessmedicine.mhmedical.com/book.aspx?bookid=2184</t>
  </si>
  <si>
    <t>Jonsen</t>
  </si>
  <si>
    <t>Clinical Ethics: A Practical Approach to Ethical Decisions in Clinical Medicine, 8e</t>
  </si>
  <si>
    <t>6/1/2015</t>
  </si>
  <si>
    <t>https://accessmedicine.mhmedical.com/book.aspx?bookid=1521</t>
  </si>
  <si>
    <t>Murray</t>
  </si>
  <si>
    <t>Clinical Genomics: Practical Applications in Adult Patient Care</t>
  </si>
  <si>
    <t>11/19/2014</t>
  </si>
  <si>
    <t>https://accessmedicine.mhmedical.com/book.aspx?bookid=1094</t>
  </si>
  <si>
    <t>Waxman</t>
  </si>
  <si>
    <t>Clinical Neuroanatomy, 28e</t>
  </si>
  <si>
    <t>1/5/2017</t>
  </si>
  <si>
    <t>https://accessmedicine.mhmedical.com/book.aspx?bookid=1969</t>
  </si>
  <si>
    <t>Simon</t>
  </si>
  <si>
    <t>Clinical Neurology, 10e</t>
  </si>
  <si>
    <t>11/17/2017</t>
  </si>
  <si>
    <t>https://accessmedicine.mhmedical.com/book.aspx?bookid=2274</t>
  </si>
  <si>
    <t>Gomella</t>
  </si>
  <si>
    <t>Clinician's Pocket Reference: The Scut Monkey, 11e</t>
  </si>
  <si>
    <t>9/12/2013</t>
  </si>
  <si>
    <t>https://accessmedicine.mhmedical.com/book.aspx?bookid=365</t>
  </si>
  <si>
    <t>Usatine</t>
  </si>
  <si>
    <t>The Color Atlas and Synopsis of Family Medicine, 3e</t>
  </si>
  <si>
    <t>12/28/2018</t>
  </si>
  <si>
    <t>https://accessmedicine.mhmedical.com/book.aspx?bookid=2547</t>
  </si>
  <si>
    <t>Oropello</t>
  </si>
  <si>
    <t>Critical Care</t>
  </si>
  <si>
    <t>10/28/2016</t>
  </si>
  <si>
    <t>https://accessmedicine.mhmedical.com/book.aspx?bookid=1944</t>
  </si>
  <si>
    <t>Skinner</t>
  </si>
  <si>
    <t>Current Diagnosis &amp; Treatment in Orthopedics, 5e</t>
  </si>
  <si>
    <t>1/6/2014</t>
  </si>
  <si>
    <t>https://accessmedicine.mhmedical.com/book.aspx?bookid=675</t>
  </si>
  <si>
    <t>Klausner</t>
  </si>
  <si>
    <t>CURRENT Diagnosis &amp; Treatment of Sexually Transmitted Diseases</t>
  </si>
  <si>
    <t>4/11/2013</t>
  </si>
  <si>
    <t>https://accessmedicine.mhmedical.com/book.aspx?bookid=369</t>
  </si>
  <si>
    <t>Lalwani</t>
  </si>
  <si>
    <t>Current Diagnosis &amp; Treatment Otolaryngology—Head and Neck Surgery, 4e</t>
  </si>
  <si>
    <t>10/18/2019</t>
  </si>
  <si>
    <t>https://accessmedicine.mhmedical.com/book.aspx?bookid=2744</t>
  </si>
  <si>
    <t>LaDou</t>
  </si>
  <si>
    <t>CURRENT Diagnosis &amp; Treatment:  Occupational &amp; Environmental Medicine, 5e</t>
  </si>
  <si>
    <t>12/5/2014</t>
  </si>
  <si>
    <t>https://accessmedicine.mhmedical.com/book.aspx?bookid=1186</t>
  </si>
  <si>
    <t>Crawford</t>
  </si>
  <si>
    <t>CURRENT Diagnosis &amp; Treatment: Cardiology, 5e</t>
  </si>
  <si>
    <t>2/16/2017</t>
  </si>
  <si>
    <t>https://accessmedicine.mhmedical.com/book.aspx?bookid=2040</t>
  </si>
  <si>
    <t>Stone</t>
  </si>
  <si>
    <t>CURRENT Diagnosis &amp; Treatment: Emergency Medicine, 8e</t>
  </si>
  <si>
    <t>7/7/2017</t>
  </si>
  <si>
    <t>https://accessmedicine.mhmedical.com/book.aspx?bookid=2172</t>
  </si>
  <si>
    <t>South-Paul</t>
  </si>
  <si>
    <t>CURRENT Diagnosis &amp; Treatment: Family Medicine, 4e</t>
  </si>
  <si>
    <t>3/4/2015</t>
  </si>
  <si>
    <t>https://accessmedicine.mhmedical.com/book.aspx?bookid=1415</t>
  </si>
  <si>
    <t>Greenberger</t>
  </si>
  <si>
    <t>CURRENT Diagnosis &amp; Treatment: Gastroenterology, Hepatology, &amp; Endoscopy, 3e</t>
  </si>
  <si>
    <t>10/8/2015</t>
  </si>
  <si>
    <t>https://accessmedicine.mhmedical.com/book.aspx?bookid=1621</t>
  </si>
  <si>
    <t>Williams</t>
  </si>
  <si>
    <t>Current Diagnosis &amp; Treatment: Geriatrics, 2e</t>
  </si>
  <si>
    <t>7/22/2014</t>
  </si>
  <si>
    <t>https://accessmedicine.mhmedical.com/book.aspx?bookid=953</t>
  </si>
  <si>
    <t>Lerma</t>
  </si>
  <si>
    <t>CURRENT Diagnosis &amp; Treatment: Nephrology &amp; Hypertension, 2e</t>
  </si>
  <si>
    <t>11/29/2017</t>
  </si>
  <si>
    <t>https://accessmedicine.mhmedical.com/book.aspx?bookid=2287</t>
  </si>
  <si>
    <t>DeCherney</t>
  </si>
  <si>
    <t>CURRENT Diagnosis &amp; Treatment: Obstetrics &amp; Gynecology, 12e</t>
  </si>
  <si>
    <t>1/2/2019</t>
  </si>
  <si>
    <t>https://accessmedicine.mhmedical.com/book.aspx?bookid=2559</t>
  </si>
  <si>
    <t>Hay, Jr.</t>
  </si>
  <si>
    <t>Current Diagnosis &amp; Treatment: Pediatrics, 24e</t>
  </si>
  <si>
    <t>5/16/2018</t>
  </si>
  <si>
    <t>https://accessmedicine.mhmedical.com/book.aspx?bookid=2390</t>
  </si>
  <si>
    <t>Maitin</t>
  </si>
  <si>
    <t>CURRENT Diagnosis &amp; Treatment: Physical Medicine &amp; Rehabilitation</t>
  </si>
  <si>
    <t>1/16/2015</t>
  </si>
  <si>
    <t>https://accessmedicine.mhmedical.com/book.aspx?bookid=1180</t>
  </si>
  <si>
    <t>Ebert</t>
  </si>
  <si>
    <t>Current Diagnosis &amp; Treatment: Psychiatry, 3e</t>
  </si>
  <si>
    <t>10/19/2018</t>
  </si>
  <si>
    <t>https://accessmedicine.mhmedical.com/book.aspx?bookid=2509</t>
  </si>
  <si>
    <t>Imboden</t>
  </si>
  <si>
    <t>CURRENT Diagnosis &amp; Treatment: Rheumatology, 3e</t>
  </si>
  <si>
    <t>7/29/2013</t>
  </si>
  <si>
    <t>https://accessmedicine.mhmedical.com/book.aspx?bookid=506</t>
  </si>
  <si>
    <t>Doherty</t>
  </si>
  <si>
    <t>CURRENT Diagnosis &amp; Treatment: Surgery, 14e</t>
  </si>
  <si>
    <t>2/12/2015</t>
  </si>
  <si>
    <t>https://accessmedicine.mhmedical.com/book.aspx?bookid=1202</t>
  </si>
  <si>
    <t>Papadakis</t>
  </si>
  <si>
    <t>Current Medical Diagnosis and Treatment 2020</t>
  </si>
  <si>
    <t>8/6/2019</t>
  </si>
  <si>
    <t>https://accessmedicine.mhmedical.com/book.aspx?bookid=2683</t>
  </si>
  <si>
    <t>David</t>
  </si>
  <si>
    <t>CURRENT Practice Guidelines in Inpatient Medicine 2018–2019</t>
  </si>
  <si>
    <t>4/4/2018</t>
  </si>
  <si>
    <t>https://accessmedicine.mhmedical.com/book.aspx?bookid=2378</t>
  </si>
  <si>
    <t>CURRENT Practice Guidelines in Primary Care 2019</t>
  </si>
  <si>
    <t>3/6/2019</t>
  </si>
  <si>
    <t>https://accessmedicine.mhmedical.com/book.aspx?bookid=2587</t>
  </si>
  <si>
    <t>LeBlond</t>
  </si>
  <si>
    <t>DeGowin’s Diagnostic Examination, 10e</t>
  </si>
  <si>
    <t>https://accessmedicine.mhmedical.com/book.aspx?bookid=1192</t>
  </si>
  <si>
    <t>Molina</t>
  </si>
  <si>
    <t>Endocrine Physiology, 5e</t>
  </si>
  <si>
    <t>2/28/2018</t>
  </si>
  <si>
    <t>https://accessmedicine.mhmedical.com/book.aspx?bookid=2343</t>
  </si>
  <si>
    <t>Rogers</t>
  </si>
  <si>
    <t>English-Spanish Medical Dictionary</t>
  </si>
  <si>
    <t>11/16/2017</t>
  </si>
  <si>
    <t>https://accessmedicine.mhmedical.com/book.aspx?bookid=2248</t>
  </si>
  <si>
    <t>Kane</t>
  </si>
  <si>
    <t>Essentials of Clinical Geriatrics, 8e</t>
  </si>
  <si>
    <t>12/7/2017</t>
  </si>
  <si>
    <t>https://accessmedicine.mhmedical.com/book.aspx?bookid=2300</t>
  </si>
  <si>
    <t>Smith</t>
  </si>
  <si>
    <t>Essentials of Psychiatry in Primary Care: Behavioral Health in the Medical Setting</t>
  </si>
  <si>
    <t>5/3/2019</t>
  </si>
  <si>
    <t>https://accessmedicine.mhmedical.com/book.aspx?bookid=2636</t>
  </si>
  <si>
    <t>Ahern</t>
  </si>
  <si>
    <t>Exploring Essential Radiology</t>
  </si>
  <si>
    <t>7/18/2019</t>
  </si>
  <si>
    <t>https://accessmedicine.mhmedical.com/book.aspx?bookid=2679</t>
  </si>
  <si>
    <t>Grippi</t>
  </si>
  <si>
    <t>Fishman's Pulmonary Diseases and Disorders, 5e</t>
  </si>
  <si>
    <t>2/3/2015</t>
  </si>
  <si>
    <t>https://accessmedicine.mhmedical.com/book.aspx?bookid=1344</t>
  </si>
  <si>
    <t>Wolff</t>
  </si>
  <si>
    <t>Fitzpatrick's Color Atlas and Synopsis of Clinical Dermatology, 8e</t>
  </si>
  <si>
    <t>3/9/2017</t>
  </si>
  <si>
    <t>https://accessmedicine.mhmedical.com/book.aspx?bookid=2043</t>
  </si>
  <si>
    <t>Kang</t>
  </si>
  <si>
    <t>Fitzpatrick's Dermatology, 9e</t>
  </si>
  <si>
    <t>2/8/2019</t>
  </si>
  <si>
    <t>https://accessmedicine.mhmedical.com/book.aspx?bookid=2570</t>
  </si>
  <si>
    <t>Barrett</t>
  </si>
  <si>
    <t>Ganong's Medical Physiology Examination &amp; Board Review</t>
  </si>
  <si>
    <t>5/25/2017</t>
  </si>
  <si>
    <t>https://accessmedicine.mhmedical.com/book.aspx?bookid=2139</t>
  </si>
  <si>
    <t>Ganong's Review of Medical Physiology, 26e</t>
  </si>
  <si>
    <t>11/21/2018</t>
  </si>
  <si>
    <t>https://accessmedicine.mhmedical.com/book.aspx?bookid=2525</t>
  </si>
  <si>
    <t>Gastrointestinal Physiology, 2e</t>
  </si>
  <si>
    <t>https://accessmedicine.mhmedical.com/book.aspx?bookid=691</t>
  </si>
  <si>
    <t>Brunton</t>
  </si>
  <si>
    <t>Goodman &amp; Gilman's: The Pharmacological Basis of Therapeutics, 13e</t>
  </si>
  <si>
    <t>7/20/2017</t>
  </si>
  <si>
    <t>https://accessmedicine.mhmedical.com/book.aspx?bookid=2189</t>
  </si>
  <si>
    <t>Gardner</t>
  </si>
  <si>
    <t>Greenspan's Basic &amp; Clinical Endocrinology, 10e</t>
  </si>
  <si>
    <t>7/24/2017</t>
  </si>
  <si>
    <t>https://accessmedicine.mhmedical.com/book.aspx?bookid=2178</t>
  </si>
  <si>
    <t>Nicoll</t>
  </si>
  <si>
    <t>Guide to Diagnostic Tests, 7e</t>
  </si>
  <si>
    <t>https://accessmedicine.mhmedical.com/book.aspx?bookid=2032</t>
  </si>
  <si>
    <t>Rodwell</t>
  </si>
  <si>
    <t>Harper's Illustrated Biochemistry, 31e</t>
  </si>
  <si>
    <t>4/25/2018</t>
  </si>
  <si>
    <t>https://accessmedicine.mhmedical.com/book.aspx?bookid=2386</t>
  </si>
  <si>
    <t>Jameson</t>
  </si>
  <si>
    <t>Harrison's Manual of Medicine, 20e</t>
  </si>
  <si>
    <t>9/26/2019</t>
  </si>
  <si>
    <t>https://accessmedicine.mhmedical.com/book.aspx?bookid=2738</t>
  </si>
  <si>
    <t>Harrison's Principles of Internal Medicine, 20e</t>
  </si>
  <si>
    <t>5/17/2017</t>
  </si>
  <si>
    <t>https://accessmedicine.mhmedical.com/book.aspx?bookid=2129</t>
  </si>
  <si>
    <t>Halter</t>
  </si>
  <si>
    <t>Hazzard's Geriatric Medicine and Gerontology, 7e</t>
  </si>
  <si>
    <t>11/10/2016</t>
  </si>
  <si>
    <t>https://accessmedicine.mhmedical.com/book.aspx?bookid=1923</t>
  </si>
  <si>
    <t>Paulsen</t>
  </si>
  <si>
    <t>Histology &amp; Cell Biology: Examination &amp; Board Review, 5e</t>
  </si>
  <si>
    <t>6/28/2013</t>
  </si>
  <si>
    <t>https://accessmedicine.mhmedical.com/book.aspx?bookid=563</t>
  </si>
  <si>
    <t>Fuster</t>
  </si>
  <si>
    <t>Hurst's The Heart, 14e</t>
  </si>
  <si>
    <t>3/14/2017</t>
  </si>
  <si>
    <t>https://accessmedicine.mhmedical.com/book.aspx?bookid=2046</t>
  </si>
  <si>
    <t>Iserson</t>
  </si>
  <si>
    <t>Improvised Medicine: Providing Care in Extreme Environments, 2e</t>
  </si>
  <si>
    <t>2/1/2016</t>
  </si>
  <si>
    <t>https://accessmedicine.mhmedical.com/book.aspx?bookid=1728</t>
  </si>
  <si>
    <t>Elsayes</t>
  </si>
  <si>
    <t>Introduction to Diagnostic Radiology</t>
  </si>
  <si>
    <t>7/27/2015</t>
  </si>
  <si>
    <t>https://accessmedicine.mhmedical.com/book.aspx?bookid=1562</t>
  </si>
  <si>
    <t>Riedel</t>
  </si>
  <si>
    <t>Jawetz, Melnick, &amp; Adelberg's Medical Microbiology, 28e</t>
  </si>
  <si>
    <t>5/13/2019</t>
  </si>
  <si>
    <t>https://accessmedicine.mhmedical.com/book.aspx?bookid=2629</t>
  </si>
  <si>
    <t>Mescher</t>
  </si>
  <si>
    <t>Junqueira’s Basic Histology: Text and Atlas, 15e</t>
  </si>
  <si>
    <t>5/31/2018</t>
  </si>
  <si>
    <t>https://accessmedicine.mhmedical.com/book.aspx?bookid=2430</t>
  </si>
  <si>
    <t>Katzung &amp; Trevor's Pharmacology: Examination &amp; Board Review, 12e</t>
  </si>
  <si>
    <t>9/10/2018</t>
  </si>
  <si>
    <t>https://accessmedicine.mhmedical.com/book.aspx?bookid=2465</t>
  </si>
  <si>
    <t>Laposata</t>
  </si>
  <si>
    <t>Laposata's Laboratory Medicine: Diagnosis of Disease in the Clinical Laboratory, 3e</t>
  </si>
  <si>
    <t>https://accessmedicine.mhmedical.com/book.aspx?bookid=2503</t>
  </si>
  <si>
    <t>MA</t>
  </si>
  <si>
    <t>Lichtman's Atlas of Hematology 2016</t>
  </si>
  <si>
    <t>2/17/2016</t>
  </si>
  <si>
    <t>https://accessmedicine.mhmedical.com/book.aspx?bookid=1630</t>
  </si>
  <si>
    <t>Kantarjian</t>
  </si>
  <si>
    <t>The MD Anderson Manual of Medical Oncology, 3e</t>
  </si>
  <si>
    <t>4/14/2016</t>
  </si>
  <si>
    <t>https://accessmedicine.mhmedical.com/book.aspx?bookid=1772</t>
  </si>
  <si>
    <t>Greenberg</t>
  </si>
  <si>
    <t>Medical Epidemiology: Population Health and Effective Health Care, 5e</t>
  </si>
  <si>
    <t>4/30/2015</t>
  </si>
  <si>
    <t>https://accessmedicine.mhmedical.com/book.aspx?bookid=1430</t>
  </si>
  <si>
    <t>Schaefer</t>
  </si>
  <si>
    <t>Medical Genetics: An Integrated Approach</t>
  </si>
  <si>
    <t>10/25/2017</t>
  </si>
  <si>
    <t>https://accessmedicine.mhmedical.com/book.aspx?bookid=2247</t>
  </si>
  <si>
    <t>King</t>
  </si>
  <si>
    <t>Medical Management of Vulnerable and Underserved Patients: Principles, Practice, and Populations, 2e</t>
  </si>
  <si>
    <t>3/16/2016</t>
  </si>
  <si>
    <t>https://accessmedicine.mhmedical.com/book.aspx?bookid=1768</t>
  </si>
  <si>
    <t>Kibble</t>
  </si>
  <si>
    <t>Medical Physiology: The Big Picture</t>
  </si>
  <si>
    <t>3/12/2015</t>
  </si>
  <si>
    <t>https://accessmedicine.mhmedical.com/book.aspx?bookid=1291</t>
  </si>
  <si>
    <t>Butterworth IV</t>
  </si>
  <si>
    <t>Morgan &amp; Mikhail's Clinical Anesthesiology, 6e</t>
  </si>
  <si>
    <t>5/30/2018</t>
  </si>
  <si>
    <t>https://accessmedicine.mhmedical.com/book.aspx?bookid=2444</t>
  </si>
  <si>
    <t>Reisner</t>
  </si>
  <si>
    <t>Pathology: A Modern Case Study, 2e</t>
  </si>
  <si>
    <t>11/1/2019</t>
  </si>
  <si>
    <t>https://accessmedicine.mhmedical.com/book.aspx?bookid=2748</t>
  </si>
  <si>
    <t>Kemp</t>
  </si>
  <si>
    <t>Pathology: The Big Picture</t>
  </si>
  <si>
    <t>6/3/2013</t>
  </si>
  <si>
    <t>https://accessmedicine.mhmedical.com/book.aspx?bookid=499</t>
  </si>
  <si>
    <t>Aster</t>
  </si>
  <si>
    <t>Pathophysiology of Blood Disorders, 2e</t>
  </si>
  <si>
    <t>9/12/2016</t>
  </si>
  <si>
    <t>https://accessmedicine.mhmedical.com/book.aspx?bookid=1900</t>
  </si>
  <si>
    <t>Hammer</t>
  </si>
  <si>
    <t>Pathophysiology of Disease: An Introduction to Clinical Medicine, 8e</t>
  </si>
  <si>
    <t>10/4/2018</t>
  </si>
  <si>
    <t>https://accessmedicine.mhmedical.com/book.aspx?bookid=2468</t>
  </si>
  <si>
    <t>Henderson</t>
  </si>
  <si>
    <t>The Patient History: An Evidence-Based Approach to Differential Diagnosis, 2e</t>
  </si>
  <si>
    <t>5/22/2013</t>
  </si>
  <si>
    <t>https://accessmedicine.mhmedical.com/book.aspx?bookid=500</t>
  </si>
  <si>
    <t>Saad</t>
  </si>
  <si>
    <t>Patient Management in the Telemetry/Cardiac Step-Down Unit: A Case-Based Approach</t>
  </si>
  <si>
    <t>9/9/2019</t>
  </si>
  <si>
    <t>https://accessmedicine.mhmedical.com/book.aspx?bookid=2725</t>
  </si>
  <si>
    <t>Baston</t>
  </si>
  <si>
    <t>Pocket Guide to POCUS: Point-of-Care Tips for Point-of-Care Ultrasound</t>
  </si>
  <si>
    <t>2/6/2019</t>
  </si>
  <si>
    <t>https://accessmedicine.mhmedical.com/book.aspx?bookid=2544</t>
  </si>
  <si>
    <t>Olson</t>
  </si>
  <si>
    <t>Poisoning &amp; Drug Overdose, 7e</t>
  </si>
  <si>
    <t>11/30/2017</t>
  </si>
  <si>
    <t>https://accessmedicine.mhmedical.com/book.aspx?bookid=2284</t>
  </si>
  <si>
    <t>Parks</t>
  </si>
  <si>
    <t>Practical Office Orthopedics</t>
  </si>
  <si>
    <t>10/11/2017</t>
  </si>
  <si>
    <t>https://accessmedicine.mhmedical.com/book.aspx?bookid=2230</t>
  </si>
  <si>
    <t>McCarthy</t>
  </si>
  <si>
    <t>Precision Medicine: A Guide to Genomics in Clinical Practice</t>
  </si>
  <si>
    <t>11/17/2016</t>
  </si>
  <si>
    <t>https://accessmedicine.mhmedical.com/book.aspx?bookid=1930</t>
  </si>
  <si>
    <t>McKean</t>
  </si>
  <si>
    <t>Principles and Practice of Hospital Medicine, 2e</t>
  </si>
  <si>
    <t>7/25/2016</t>
  </si>
  <si>
    <t>https://accessmedicine.mhmedical.com/book.aspx?bookid=1872</t>
  </si>
  <si>
    <t>Tobin</t>
  </si>
  <si>
    <t>Principles and Practice of Mechanical Ventilation, 3e</t>
  </si>
  <si>
    <t>6/5/2013</t>
  </si>
  <si>
    <t>https://accessmedicine.mhmedical.com/book.aspx?bookid=520</t>
  </si>
  <si>
    <t>Hall</t>
  </si>
  <si>
    <t>Principles of Critical Care, 4e</t>
  </si>
  <si>
    <t>1/30/2015</t>
  </si>
  <si>
    <t>https://accessmedicine.mhmedical.com/book.aspx?bookid=1340</t>
  </si>
  <si>
    <t>Mitra</t>
  </si>
  <si>
    <t>Principles of Rehabilitation Medicine</t>
  </si>
  <si>
    <t>12/31/2018</t>
  </si>
  <si>
    <t>https://accessmedicine.mhmedical.com/book.aspx?bookid=2550</t>
  </si>
  <si>
    <t>Levitzky</t>
  </si>
  <si>
    <t>Pulmonary Physiology, 9e</t>
  </si>
  <si>
    <t>12/18/2017</t>
  </si>
  <si>
    <t>https://accessmedicine.mhmedical.com/book.aspx?bookid=2288</t>
  </si>
  <si>
    <t>Quick Medical Diagnosis &amp; Treatment 2020</t>
  </si>
  <si>
    <t>11/8/2019</t>
  </si>
  <si>
    <t>https://accessmedicine.mhmedical.com/book.aspx?bookid=2750</t>
  </si>
  <si>
    <t>Lechner</t>
  </si>
  <si>
    <t>Respiratory: An Integrated Approach to Disease</t>
  </si>
  <si>
    <t>10/14/2015</t>
  </si>
  <si>
    <t>https://accessmedicine.mhmedical.com/book.aspx?bookid=1623</t>
  </si>
  <si>
    <t>Levinson</t>
  </si>
  <si>
    <t>Review of Medical Microbiology &amp; Immunology: A Guide to Clinical Infectious Diseases, 15e</t>
  </si>
  <si>
    <t>4/19/2018</t>
  </si>
  <si>
    <t>https://accessmedicine.mhmedical.com/book.aspx?bookid=2381</t>
  </si>
  <si>
    <t>Brunicardi</t>
  </si>
  <si>
    <t>Schwartz's Principles of Surgery, 11e</t>
  </si>
  <si>
    <t>https://accessmedicine.mhmedical.com/book.aspx?bookid=2576</t>
  </si>
  <si>
    <t>Ryan</t>
  </si>
  <si>
    <t>Sherris Medical Microbiology, 7e</t>
  </si>
  <si>
    <t>11/21/2017</t>
  </si>
  <si>
    <t>https://accessmedicine.mhmedical.com/book.aspx?bookid=2268</t>
  </si>
  <si>
    <t>McAninch</t>
  </si>
  <si>
    <t>Smith &amp; Tanagho's General Urology, 18e</t>
  </si>
  <si>
    <t>5/23/2013</t>
  </si>
  <si>
    <t>https://accessmedicine.mhmedical.com/book.aspx?bookid=508</t>
  </si>
  <si>
    <t>Fortin VI</t>
  </si>
  <si>
    <t>Smith’s Patient-Centered Interviewing 4e</t>
  </si>
  <si>
    <t>7/16/2018</t>
  </si>
  <si>
    <t>https://accessmedicine.mhmedical.com/book.aspx?bookid=2446</t>
  </si>
  <si>
    <t>Spanish-English Medical Dictionary</t>
  </si>
  <si>
    <t>https://accessmedicine.mhmedical.com/book.aspx?bookid=2250</t>
  </si>
  <si>
    <t>Stern</t>
  </si>
  <si>
    <t>Symptom to Diagnosis: An Evidence-Based Guide, 4e</t>
  </si>
  <si>
    <t>10/3/2019</t>
  </si>
  <si>
    <t>https://accessmedicine.mhmedical.com/book.aspx?bookid=2715</t>
  </si>
  <si>
    <t>978 0071745215</t>
  </si>
  <si>
    <t>Lawry</t>
  </si>
  <si>
    <t>Systematic Musculoskeletal Examinations</t>
  </si>
  <si>
    <t>6/14/2013</t>
  </si>
  <si>
    <t>https://accessmedicine.mhmedical.com/book.aspx?bookid=384</t>
  </si>
  <si>
    <t>Kelly</t>
  </si>
  <si>
    <t>Taylor and Kelly's Dermatology for Skin of Color, 2e</t>
  </si>
  <si>
    <t>2/21/2019</t>
  </si>
  <si>
    <t>https://accessmedicine.mhmedical.com/book.aspx?bookid=2585</t>
  </si>
  <si>
    <t>Kumar</t>
  </si>
  <si>
    <t>Teaching Rounds: A Visual Aid to Teaching Internal Medicine Pearls on the Wards</t>
  </si>
  <si>
    <t>7/14/2016</t>
  </si>
  <si>
    <t>https://accessmedicine.mhmedical.com/book.aspx?bookid=1856</t>
  </si>
  <si>
    <t>Hamm</t>
  </si>
  <si>
    <t>Text and Atlas of Wound Diagnosis and Treatment, 2e</t>
  </si>
  <si>
    <t>5/2/2019</t>
  </si>
  <si>
    <t>https://accessmedicine.mhmedical.com/book.aspx?bookid=2594</t>
  </si>
  <si>
    <t>Tintinalli</t>
  </si>
  <si>
    <t>Tintinalli's Emergency Medicine: A Comprehensive Study Guide, 9e</t>
  </si>
  <si>
    <t>https://accessmedicine.mhmedical.com/book.aspx?bookid=2353</t>
  </si>
  <si>
    <t>Lopes</t>
  </si>
  <si>
    <t>Understanding Clinical Research</t>
  </si>
  <si>
    <t>https://accessmedicine.mhmedical.com/book.aspx?bookid=674</t>
  </si>
  <si>
    <t>Markle</t>
  </si>
  <si>
    <t>Understanding Global Health, Second Edition</t>
  </si>
  <si>
    <t>2/10/2014</t>
  </si>
  <si>
    <t>https://accessmedicine.mhmedical.com/book.aspx?bookid=710</t>
  </si>
  <si>
    <t>Bodenheimer</t>
  </si>
  <si>
    <t>Understanding Health Policy: A Clinical Approach, 7e</t>
  </si>
  <si>
    <t>4/7/2016</t>
  </si>
  <si>
    <t>https://accessmedicine.mhmedical.com/book.aspx?bookid=1790</t>
  </si>
  <si>
    <t>Howell</t>
  </si>
  <si>
    <t>Understanding Healthcare Delivery Science</t>
  </si>
  <si>
    <t>9/30/2019</t>
  </si>
  <si>
    <t>https://accessmedicine.mhmedical.com/book.aspx?bookid=2736</t>
  </si>
  <si>
    <t>Understanding Medical Professionalism</t>
  </si>
  <si>
    <t>10/1/2014</t>
  </si>
  <si>
    <t>https://accessmedicine.mhmedical.com/book.aspx?bookid=1058</t>
  </si>
  <si>
    <t>Wachter</t>
  </si>
  <si>
    <t>Understanding Patient Safety, 3e</t>
  </si>
  <si>
    <t>9/13/2017</t>
  </si>
  <si>
    <t>https://accessmedicine.mhmedical.com/book.aspx?bookid=2203</t>
  </si>
  <si>
    <t>Mosser</t>
  </si>
  <si>
    <t>Understanding Teamwork in Health Care</t>
  </si>
  <si>
    <t>https://accessmedicine.mhmedical.com/book.aspx?bookid=694</t>
  </si>
  <si>
    <t>Rheuban</t>
  </si>
  <si>
    <t>Understanding Telehealth</t>
  </si>
  <si>
    <t>9/21/2017</t>
  </si>
  <si>
    <t>https://accessmedicine.mhmedical.com/book.aspx?bookid=2217</t>
  </si>
  <si>
    <t>Moriates</t>
  </si>
  <si>
    <t>Understanding Value-Based Healthcare</t>
  </si>
  <si>
    <t>3/10/2015</t>
  </si>
  <si>
    <t>https://accessmedicine.mhmedical.com/book.aspx?bookid=1371</t>
  </si>
  <si>
    <t>Eaton</t>
  </si>
  <si>
    <t>Vander’s Renal Physiology, 9e</t>
  </si>
  <si>
    <t>3/29/2018</t>
  </si>
  <si>
    <t>https://accessmedicine.mhmedical.com/book.aspx?bookid=2348</t>
  </si>
  <si>
    <t>Riordan-Eva</t>
  </si>
  <si>
    <t>Vaughan &amp; Asbury's General Ophthalmology, 19e</t>
  </si>
  <si>
    <t>7/12/2017</t>
  </si>
  <si>
    <t>https://accessmedicine.mhmedical.com/book.aspx?bookid=2186</t>
  </si>
  <si>
    <t>Hoffman</t>
  </si>
  <si>
    <t>Williams Gynecology, 3e</t>
  </si>
  <si>
    <t>3/7/2016</t>
  </si>
  <si>
    <t>https://accessmedicine.mhmedical.com/book.aspx?bookid=1758</t>
  </si>
  <si>
    <t>Kaushansky</t>
  </si>
  <si>
    <t>Williams Hematology, 9e</t>
  </si>
  <si>
    <t>7/10/2015</t>
  </si>
  <si>
    <t>https://accessmedicine.mhmedical.com/book.aspx?bookid=1581</t>
  </si>
  <si>
    <t>Cunningham</t>
  </si>
  <si>
    <t>Williams Obstetrics, 25e</t>
  </si>
  <si>
    <t>9/19/2016</t>
  </si>
  <si>
    <t>https://accessmedicine.mhmedical.com/book.aspx?bookid=1918</t>
  </si>
  <si>
    <t>Healy</t>
  </si>
  <si>
    <t>Acid-Base Disturbances</t>
  </si>
  <si>
    <t>Cases</t>
  </si>
  <si>
    <t>1/4/2018</t>
  </si>
  <si>
    <t>https://accessmedicine.mhmedical.com/cases.aspx?gboscontainerID=181</t>
  </si>
  <si>
    <t>Toy</t>
  </si>
  <si>
    <t>Case Files: Anatomy 3e</t>
  </si>
  <si>
    <t>10/15/2015</t>
  </si>
  <si>
    <t>https://accessmedicine.mhmedical.com/cases.aspx?gboscontainerID=62</t>
  </si>
  <si>
    <t>Conlay</t>
  </si>
  <si>
    <t>Case Files: Anesthesiology</t>
  </si>
  <si>
    <t>https://accessmedicine.mhmedical.com/cases.aspx?gboscontainerID=69</t>
  </si>
  <si>
    <t>Case Files: Biochemistry 3e</t>
  </si>
  <si>
    <t>https://accessmedicine.mhmedical.com/cases.aspx?gboscontainerID=63</t>
  </si>
  <si>
    <t>Case Files: Emergency Medicine, 4e</t>
  </si>
  <si>
    <t>10/5/2017</t>
  </si>
  <si>
    <t>https://accessmedicine.mhmedical.com/cases.aspx?gboscontainerID=154</t>
  </si>
  <si>
    <t>Case Files: Family Medicine 4th ed.</t>
  </si>
  <si>
    <t>https://accessmedicine.mhmedical.com/cases.aspx?gboscontainerID=185</t>
  </si>
  <si>
    <t>Case Files: Internal Medicine 5e</t>
  </si>
  <si>
    <t>10/27/2016</t>
  </si>
  <si>
    <t>https://accessmedicine.mhmedical.com/cases.aspx?gboscontainerID=88</t>
  </si>
  <si>
    <t>Case Files: Microbiology 3e</t>
  </si>
  <si>
    <t>https://accessmedicine.mhmedical.com/cases.aspx?gboscontainerID=64</t>
  </si>
  <si>
    <t>Case Files: Neurology 3e</t>
  </si>
  <si>
    <t>https://accessmedicine.mhmedical.com/cases.aspx?gboscontainerID=90</t>
  </si>
  <si>
    <t>Case Files: Neuroscience 2e</t>
  </si>
  <si>
    <t>https://accessmedicine.mhmedical.com/cases.aspx?gboscontainerID=65</t>
  </si>
  <si>
    <t>Case Files: Ob/Gyn 5th ed.</t>
  </si>
  <si>
    <t>https://accessmedicine.mhmedical.com/cases.aspx?gboscontainerID=184</t>
  </si>
  <si>
    <t>Case Files: Pathology 2e</t>
  </si>
  <si>
    <t>https://accessmedicine.mhmedical.com/cases.aspx?gboscontainerID=66</t>
  </si>
  <si>
    <t>Case Files: Pediatrics 5e</t>
  </si>
  <si>
    <t>https://accessmedicine.mhmedical.com/cases.aspx?gboscontainerID=75</t>
  </si>
  <si>
    <t>Case Files: Pharmacology 3e</t>
  </si>
  <si>
    <t>https://accessmedicine.mhmedical.com/cases.aspx?gboscontainerID=67</t>
  </si>
  <si>
    <t>Case Files: Physiology 2e</t>
  </si>
  <si>
    <t>https://accessmedicine.mhmedical.com/cases.aspx?gboscontainerID=68</t>
  </si>
  <si>
    <t>Case Files: Psychiatry 5e</t>
  </si>
  <si>
    <t>https://accessmedicine.mhmedical.com/cases.aspx?gboscontainerID=76</t>
  </si>
  <si>
    <t>Case Files: Surgery 5e</t>
  </si>
  <si>
    <t>https://accessmedicine.mhmedical.com/cases.aspx?gboscontainerID=92</t>
  </si>
  <si>
    <t>https://accessmedicine.mhmedical.com/cases.aspx?gboscontainerID=149</t>
  </si>
  <si>
    <t>Wilbur</t>
  </si>
  <si>
    <t>Graber and Wilbur’s Family Medicine Examination and Board Review, 4th Edition</t>
  </si>
  <si>
    <t>https://accessmedicine.mhmedical.com/cases.aspx?gboscontainerID=128</t>
  </si>
  <si>
    <t>Mount</t>
  </si>
  <si>
    <t>Harrison's Fluid/Electrolyte &amp; Acid-Base Cases</t>
  </si>
  <si>
    <t>7/13/2017</t>
  </si>
  <si>
    <t>https://accessmedicine.mhmedical.com/cases.aspx?gboscontainerID=156</t>
  </si>
  <si>
    <t>Pathophysiology of Disease Cases</t>
  </si>
  <si>
    <t>https://accessmedicine.mhmedical.com/cases.aspx?gboscontainerID=216</t>
  </si>
  <si>
    <t>Klamen</t>
  </si>
  <si>
    <t>Resident Readiness®: Internal Medicine</t>
  </si>
  <si>
    <t>8/9/2018</t>
  </si>
  <si>
    <t>https://accessmedicine.mhmedical.com/cases.aspx?gboscontainerID=209</t>
  </si>
  <si>
    <t>Sherris Medical Microbiology Cases</t>
  </si>
  <si>
    <t>1/25/2018</t>
  </si>
  <si>
    <t>https://accessmedicine.mhmedical.com/cases.aspx?gboscontainerID=187</t>
  </si>
  <si>
    <t>El-Sourady</t>
  </si>
  <si>
    <t>Vanderbilt Internal Medicine and Pediatric Curriculum</t>
  </si>
  <si>
    <t>2/14/2019</t>
  </si>
  <si>
    <t>https://accessmedicine.mhmedical.com/cases.aspx?gboscontainerID=224</t>
  </si>
  <si>
    <t>Q &amp; A</t>
  </si>
  <si>
    <t>9/11/2019</t>
  </si>
  <si>
    <t>https://accessmedicine.mhmedical.com/qa.aspx?resourceID=2732</t>
  </si>
  <si>
    <t>https://accessmedicine.mhmedical.com/qa.aspx?resourceID=2479</t>
  </si>
  <si>
    <t>3/26/2018</t>
  </si>
  <si>
    <t>https://accessmedicine.mhmedical.com/qa.aspx?resourceID=2356</t>
  </si>
  <si>
    <t>https://accessmedicine.mhmedical.com/qa.aspx?resourceID=1962</t>
  </si>
  <si>
    <t>12/8/2014</t>
  </si>
  <si>
    <t>https://accessmedicine.mhmedical.com/qa.aspx?resourceID=1138</t>
  </si>
  <si>
    <t>https://accessmedicine.mhmedical.com/qa.aspx?resourceID=2299</t>
  </si>
  <si>
    <t>https://accessmedicine.mhmedical.com/qa.aspx?resourceID=1279</t>
  </si>
  <si>
    <t>https://accessmedicine.mhmedical.com/qa.aspx?resourceID=2344</t>
  </si>
  <si>
    <t>https://accessmedicine.mhmedical.com/qa.aspx?resourceID=2142</t>
  </si>
  <si>
    <t>11/20/2018</t>
  </si>
  <si>
    <t>https://accessmedicine.mhmedical.com/qa.aspx?resourceID=2536</t>
  </si>
  <si>
    <t>12/26/2013</t>
  </si>
  <si>
    <t>https://accessmedicine.mhmedical.com/qa.aspx?resourceID=692</t>
  </si>
  <si>
    <t>Graber and Wilbur's Family Medicine Examination &amp; Board Review, 4e</t>
  </si>
  <si>
    <t>https://accessmedicine.mhmedical.com/qa.aspx?resourceID=1922</t>
  </si>
  <si>
    <t>5/14/2018</t>
  </si>
  <si>
    <t>https://accessmedicine.mhmedical.com/qa.aspx?resourceID=2408</t>
  </si>
  <si>
    <t>Wiener</t>
  </si>
  <si>
    <t>Harrison's™ Principles of Internal Medicine: Self-Assessment and Board Review, 19e</t>
  </si>
  <si>
    <t>12/12/2016</t>
  </si>
  <si>
    <t>https://accessmedicine.mhmedical.com/qa.aspx?resourceID=1972</t>
  </si>
  <si>
    <t>10/28/2013</t>
  </si>
  <si>
    <t>https://accessmedicine.mhmedical.com/qa.aspx?resourceID=618</t>
  </si>
  <si>
    <t>https://accessmedicine.mhmedical.com/qa.aspx?resourceID=2656</t>
  </si>
  <si>
    <t>https://accessmedicine.mhmedical.com/qa.aspx?resourceID=2442</t>
  </si>
  <si>
    <t>https://accessmedicine.mhmedical.com/qa.aspx?resourceID=2469</t>
  </si>
  <si>
    <t>Laposata's Laboratory Medicine: The Diagnosis of Disease in the Clinical Laboratory, 3e</t>
  </si>
  <si>
    <t>10/25/2018</t>
  </si>
  <si>
    <t>https://accessmedicine.mhmedical.com/qa.aspx?resourceID=2507</t>
  </si>
  <si>
    <t>https://accessmedicine.mhmedical.com/qa.aspx?resourceID=1438</t>
  </si>
  <si>
    <t>https://accessmedicine.mhmedical.com/qa.aspx?resourceID=2251</t>
  </si>
  <si>
    <t>12/10/2019</t>
  </si>
  <si>
    <t>https://accessmedicine.mhmedical.com/qa.aspx?resourceID=2774</t>
  </si>
  <si>
    <t>10/25/2013</t>
  </si>
  <si>
    <t>https://accessmedicine.mhmedical.com/qa.aspx?resourceID=604</t>
  </si>
  <si>
    <t>https://accessmedicine.mhmedical.com/qa.aspx?resourceID=1911</t>
  </si>
  <si>
    <t>https://accessmedicine.mhmedical.com/qa.aspx?resourceID=599</t>
  </si>
  <si>
    <t>https://accessmedicine.mhmedical.com/qa.aspx?resourceID=2291</t>
  </si>
  <si>
    <t>7/17/2019</t>
  </si>
  <si>
    <t>https://accessmedicine.mhmedical.com/qa.aspx?resourceID=2685</t>
  </si>
  <si>
    <t>4/27/2018</t>
  </si>
  <si>
    <t>https://accessmedicine.mhmedical.com/qa.aspx?resourceID=2387</t>
  </si>
  <si>
    <t>https://accessmedicine.mhmedical.com/qa.aspx?resourceID=2285</t>
  </si>
  <si>
    <t>5/1/2019</t>
  </si>
  <si>
    <t>https://accessmedicine.mhmedical.com/qa.aspx?resourceID=2597</t>
  </si>
  <si>
    <t>https://accessmedicine.mhmedical.com/qa.aspx?resourceID=2352</t>
  </si>
  <si>
    <t>Patel</t>
  </si>
  <si>
    <t>Williams Obstetrics Study Guide, 25th Edition</t>
  </si>
  <si>
    <t>11/15/2018</t>
  </si>
  <si>
    <t>https://accessmedicine.mhmedical.com/qa.aspx?resourceID=2501</t>
  </si>
  <si>
    <t>The Big Picture: Medidcal Physiology Flashcards</t>
  </si>
  <si>
    <t>Flashcards</t>
  </si>
  <si>
    <t>12/23/2015</t>
  </si>
  <si>
    <t>https://accessmedicine.mhmedical.com/game.aspx?External=Flashcards&amp;isbn=1259644235</t>
  </si>
  <si>
    <t>Baron</t>
  </si>
  <si>
    <t>Biochemistry and Genetics Flash Cards</t>
  </si>
  <si>
    <t>https://accessmedicine.mhmedical.com/game.aspx?External=Flashcards&amp;isbn=1259837211</t>
  </si>
  <si>
    <t>Quinn</t>
  </si>
  <si>
    <t>Current Medical Diagnosis &amp; Treatment Flashcards, 2e</t>
  </si>
  <si>
    <t>https://accessmedicine.mhmedical.com/game.aspx?External=Flashcards&amp;isbn=9780071848022</t>
  </si>
  <si>
    <t>Suneja</t>
  </si>
  <si>
    <t>DeGowin's Diagnostic Examination Flashcards</t>
  </si>
  <si>
    <t>04/25/2016</t>
  </si>
  <si>
    <t>https://accessmedicine.mhmedical.com/game.aspx?External=Flashcards&amp;isbn=9780071829090</t>
  </si>
  <si>
    <t>Somers</t>
  </si>
  <si>
    <t>Microbiology and Infectious Disease Flashcards, 3e</t>
  </si>
  <si>
    <t>https://accessmedicine.mhmedical.com/game.aspx?External=Flashcards&amp;isbn=1259859827</t>
  </si>
  <si>
    <t>Pathology Flashcards, 3e</t>
  </si>
  <si>
    <t>https://accessmedicine.mhmedical.com/game.aspx?External=Flashcards&amp;isbn=9780071793568</t>
  </si>
  <si>
    <t>Kwok</t>
  </si>
  <si>
    <t>Pathophysiology of Disease Flashcards</t>
  </si>
  <si>
    <t>08/13/2016</t>
  </si>
  <si>
    <t>https://accessmedicine.mhmedical.com/game.aspx?External=Flashcards&amp;isbn=9780071829168</t>
  </si>
  <si>
    <t>Pharmacology Flashcards, 4e</t>
  </si>
  <si>
    <t>12/1/2017</t>
  </si>
  <si>
    <t>https://accessmedicine.mhmedical.com/game.aspx?External=Flashcards&amp;isbn=1259837246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</si>
</sst>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1" fontId="0" fillId="0" borderId="10" xfId="0" applyNumberFormat="1" applyBorder="1"/>
    <xf numFmtId="0" fontId="0" fillId="33" borderId="10" xfId="0" applyFill="1" applyBorder="1"/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workbookViewId="0">
      <selection activeCell="E4" sqref="E4"/>
    </sheetView>
  </sheetViews>
  <sheetFormatPr defaultRowHeight="16.5" x14ac:dyDescent="0.3"/>
  <cols>
    <col min="1" max="1" width="15.125" bestFit="1" customWidth="1"/>
    <col min="3" max="3" width="48.125" customWidth="1"/>
    <col min="7" max="7" width="86.875" bestFit="1" customWidth="1"/>
  </cols>
  <sheetData>
    <row r="1" spans="1:7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3">
      <c r="A2" s="1" t="str">
        <f>TEXT(9780071842617,0)</f>
        <v>9780071842617</v>
      </c>
      <c r="B2" s="1" t="s">
        <v>7</v>
      </c>
      <c r="C2" s="1" t="s">
        <v>8</v>
      </c>
      <c r="D2" s="1" t="s">
        <v>9</v>
      </c>
      <c r="E2" s="1">
        <v>2019</v>
      </c>
      <c r="F2" s="1" t="s">
        <v>10</v>
      </c>
      <c r="G2" s="1" t="s">
        <v>11</v>
      </c>
    </row>
    <row r="3" spans="1:7" x14ac:dyDescent="0.3">
      <c r="A3" s="1" t="str">
        <f>TEXT(9780071797252,0)</f>
        <v>9780071797252</v>
      </c>
      <c r="B3" s="1" t="s">
        <v>12</v>
      </c>
      <c r="C3" s="1" t="s">
        <v>13</v>
      </c>
      <c r="D3" s="1" t="s">
        <v>9</v>
      </c>
      <c r="E3" s="1">
        <v>2016</v>
      </c>
      <c r="F3" s="1" t="s">
        <v>14</v>
      </c>
      <c r="G3" s="1" t="s">
        <v>15</v>
      </c>
    </row>
    <row r="4" spans="1:7" x14ac:dyDescent="0.3">
      <c r="A4" s="1" t="str">
        <f>TEXT(9781260455366,0)</f>
        <v>9781260455366</v>
      </c>
      <c r="B4" s="1" t="s">
        <v>16</v>
      </c>
      <c r="C4" s="1" t="s">
        <v>17</v>
      </c>
      <c r="D4" s="1" t="s">
        <v>9</v>
      </c>
      <c r="E4" s="1">
        <v>2020</v>
      </c>
      <c r="F4" s="1" t="s">
        <v>18</v>
      </c>
      <c r="G4" s="1" t="s">
        <v>19</v>
      </c>
    </row>
    <row r="5" spans="1:7" x14ac:dyDescent="0.3">
      <c r="A5" s="1" t="str">
        <f>TEXT(9781259641152,0)</f>
        <v>9781259641152</v>
      </c>
      <c r="B5" s="1" t="s">
        <v>20</v>
      </c>
      <c r="C5" s="1" t="s">
        <v>21</v>
      </c>
      <c r="D5" s="1" t="s">
        <v>9</v>
      </c>
      <c r="E5" s="1">
        <v>2018</v>
      </c>
      <c r="F5" s="1" t="s">
        <v>22</v>
      </c>
      <c r="G5" s="1" t="s">
        <v>23</v>
      </c>
    </row>
    <row r="6" spans="1:7" x14ac:dyDescent="0.3">
      <c r="A6" s="1" t="str">
        <f>TEXT(9781259861079,0)</f>
        <v>9781259861079</v>
      </c>
      <c r="B6" s="1" t="s">
        <v>24</v>
      </c>
      <c r="C6" s="1" t="s">
        <v>25</v>
      </c>
      <c r="D6" s="1" t="s">
        <v>9</v>
      </c>
      <c r="E6" s="1">
        <v>2017</v>
      </c>
      <c r="F6" s="1" t="s">
        <v>26</v>
      </c>
      <c r="G6" s="1" t="s">
        <v>27</v>
      </c>
    </row>
    <row r="7" spans="1:7" x14ac:dyDescent="0.3">
      <c r="A7" s="1" t="str">
        <f>TEXT(9780071627085,0)</f>
        <v>9780071627085</v>
      </c>
      <c r="B7" s="1" t="s">
        <v>28</v>
      </c>
      <c r="C7" s="1" t="s">
        <v>29</v>
      </c>
      <c r="D7" s="1" t="s">
        <v>9</v>
      </c>
      <c r="E7" s="1">
        <v>2011</v>
      </c>
      <c r="F7" s="1" t="s">
        <v>30</v>
      </c>
      <c r="G7" s="1" t="s">
        <v>31</v>
      </c>
    </row>
    <row r="8" spans="1:7" x14ac:dyDescent="0.3">
      <c r="A8" s="1" t="str">
        <f>TEXT(9781260142686,0)</f>
        <v>9781260142686</v>
      </c>
      <c r="B8" s="1" t="s">
        <v>32</v>
      </c>
      <c r="C8" s="1" t="s">
        <v>33</v>
      </c>
      <c r="D8" s="1" t="s">
        <v>9</v>
      </c>
      <c r="E8" s="1">
        <v>2019</v>
      </c>
      <c r="F8" s="1" t="s">
        <v>34</v>
      </c>
      <c r="G8" s="1" t="s">
        <v>35</v>
      </c>
    </row>
    <row r="9" spans="1:7" x14ac:dyDescent="0.3">
      <c r="A9" s="1" t="str">
        <f>TEXT(9781259862632,0)</f>
        <v>9781259862632</v>
      </c>
      <c r="B9" s="1" t="s">
        <v>36</v>
      </c>
      <c r="C9" s="1" t="s">
        <v>37</v>
      </c>
      <c r="D9" s="1" t="s">
        <v>9</v>
      </c>
      <c r="E9" s="1">
        <v>2018</v>
      </c>
      <c r="F9" s="1" t="s">
        <v>38</v>
      </c>
      <c r="G9" s="1" t="s">
        <v>39</v>
      </c>
    </row>
    <row r="10" spans="1:7" x14ac:dyDescent="0.3">
      <c r="A10" s="1" t="str">
        <f>TEXT(9780071637916,0)</f>
        <v>9780071637916</v>
      </c>
      <c r="B10" s="1" t="s">
        <v>40</v>
      </c>
      <c r="C10" s="1" t="s">
        <v>41</v>
      </c>
      <c r="D10" s="1" t="s">
        <v>9</v>
      </c>
      <c r="E10" s="1">
        <v>2018</v>
      </c>
      <c r="F10" s="1" t="s">
        <v>42</v>
      </c>
      <c r="G10" s="1" t="s">
        <v>43</v>
      </c>
    </row>
    <row r="11" spans="1:7" x14ac:dyDescent="0.3">
      <c r="A11" s="1" t="str">
        <f>TEXT(9780071791540,0)</f>
        <v>9780071791540</v>
      </c>
      <c r="B11" s="1" t="s">
        <v>44</v>
      </c>
      <c r="C11" s="1" t="s">
        <v>45</v>
      </c>
      <c r="D11" s="1" t="s">
        <v>9</v>
      </c>
      <c r="E11" s="1">
        <v>2018</v>
      </c>
      <c r="F11" s="1" t="s">
        <v>46</v>
      </c>
      <c r="G11" s="1" t="s">
        <v>47</v>
      </c>
    </row>
    <row r="12" spans="1:7" x14ac:dyDescent="0.3">
      <c r="A12" s="1" t="str">
        <f>TEXT(9781260026115,0)</f>
        <v>9781260026115</v>
      </c>
      <c r="B12" s="1" t="s">
        <v>48</v>
      </c>
      <c r="C12" s="1" t="s">
        <v>49</v>
      </c>
      <c r="D12" s="1" t="s">
        <v>9</v>
      </c>
      <c r="E12" s="1">
        <v>2018</v>
      </c>
      <c r="F12" s="1" t="s">
        <v>50</v>
      </c>
      <c r="G12" s="1" t="s">
        <v>51</v>
      </c>
    </row>
    <row r="13" spans="1:7" x14ac:dyDescent="0.3">
      <c r="A13" s="1" t="str">
        <f>TEXT(9780071769150,0)</f>
        <v>9780071769150</v>
      </c>
      <c r="B13" s="1" t="s">
        <v>52</v>
      </c>
      <c r="C13" s="1" t="s">
        <v>53</v>
      </c>
      <c r="D13" s="1" t="s">
        <v>9</v>
      </c>
      <c r="E13" s="1">
        <v>2013</v>
      </c>
      <c r="F13" s="1" t="s">
        <v>54</v>
      </c>
      <c r="G13" s="1" t="s">
        <v>55</v>
      </c>
    </row>
    <row r="14" spans="1:7" x14ac:dyDescent="0.3">
      <c r="A14" s="1" t="str">
        <f>TEXT(9780071845069,0)</f>
        <v>9780071845069</v>
      </c>
      <c r="B14" s="1" t="s">
        <v>56</v>
      </c>
      <c r="C14" s="1" t="s">
        <v>57</v>
      </c>
      <c r="D14" s="1" t="s">
        <v>9</v>
      </c>
      <c r="E14" s="1">
        <v>2015</v>
      </c>
      <c r="F14" s="1" t="s">
        <v>58</v>
      </c>
      <c r="G14" s="1" t="s">
        <v>59</v>
      </c>
    </row>
    <row r="15" spans="1:7" x14ac:dyDescent="0.3">
      <c r="A15" s="1" t="str">
        <f>TEXT(9780071622448,0)</f>
        <v>9780071622448</v>
      </c>
      <c r="B15" s="1" t="s">
        <v>60</v>
      </c>
      <c r="C15" s="1" t="s">
        <v>61</v>
      </c>
      <c r="D15" s="1" t="s">
        <v>9</v>
      </c>
      <c r="E15" s="1">
        <v>2014</v>
      </c>
      <c r="F15" s="1" t="s">
        <v>62</v>
      </c>
      <c r="G15" s="1" t="s">
        <v>63</v>
      </c>
    </row>
    <row r="16" spans="1:7" x14ac:dyDescent="0.3">
      <c r="A16" s="1" t="str">
        <f>TEXT(9780071847704,0)</f>
        <v>9780071847704</v>
      </c>
      <c r="B16" s="1" t="s">
        <v>64</v>
      </c>
      <c r="C16" s="1" t="s">
        <v>65</v>
      </c>
      <c r="D16" s="1" t="s">
        <v>9</v>
      </c>
      <c r="E16" s="1">
        <v>2017</v>
      </c>
      <c r="F16" s="1" t="s">
        <v>66</v>
      </c>
      <c r="G16" s="1" t="s">
        <v>67</v>
      </c>
    </row>
    <row r="17" spans="1:7" x14ac:dyDescent="0.3">
      <c r="A17" s="1" t="str">
        <f>TEXT(9781259861727,0)</f>
        <v>9781259861727</v>
      </c>
      <c r="B17" s="1" t="s">
        <v>68</v>
      </c>
      <c r="C17" s="1" t="s">
        <v>69</v>
      </c>
      <c r="D17" s="1" t="s">
        <v>9</v>
      </c>
      <c r="E17" s="1">
        <v>2018</v>
      </c>
      <c r="F17" s="1" t="s">
        <v>70</v>
      </c>
      <c r="G17" s="1" t="s">
        <v>71</v>
      </c>
    </row>
    <row r="18" spans="1:7" x14ac:dyDescent="0.3">
      <c r="A18" s="1" t="str">
        <f>TEXT(9780071454285,0)</f>
        <v>9780071454285</v>
      </c>
      <c r="B18" s="1" t="s">
        <v>72</v>
      </c>
      <c r="C18" s="1" t="s">
        <v>73</v>
      </c>
      <c r="D18" s="1" t="s">
        <v>9</v>
      </c>
      <c r="E18" s="1">
        <v>2007</v>
      </c>
      <c r="F18" s="1" t="s">
        <v>74</v>
      </c>
      <c r="G18" s="1" t="s">
        <v>75</v>
      </c>
    </row>
    <row r="19" spans="1:7" x14ac:dyDescent="0.3">
      <c r="A19" s="1" t="str">
        <f>TEXT(9781259862045,0)</f>
        <v>9781259862045</v>
      </c>
      <c r="B19" s="1" t="s">
        <v>76</v>
      </c>
      <c r="C19" s="1" t="s">
        <v>77</v>
      </c>
      <c r="D19" s="1" t="s">
        <v>9</v>
      </c>
      <c r="E19" s="1">
        <v>2019</v>
      </c>
      <c r="F19" s="1" t="s">
        <v>78</v>
      </c>
      <c r="G19" s="1" t="s">
        <v>79</v>
      </c>
    </row>
    <row r="20" spans="1:7" x14ac:dyDescent="0.3">
      <c r="A20" s="1" t="str">
        <f>TEXT(9780071820813,0)</f>
        <v>9780071820813</v>
      </c>
      <c r="B20" s="1" t="s">
        <v>80</v>
      </c>
      <c r="C20" s="1" t="s">
        <v>81</v>
      </c>
      <c r="D20" s="1" t="s">
        <v>9</v>
      </c>
      <c r="E20" s="1">
        <v>2017</v>
      </c>
      <c r="F20" s="1" t="s">
        <v>82</v>
      </c>
      <c r="G20" s="1" t="s">
        <v>83</v>
      </c>
    </row>
    <row r="21" spans="1:7" x14ac:dyDescent="0.3">
      <c r="A21" s="1" t="str">
        <f>TEXT(9780071590754,0)</f>
        <v>9780071590754</v>
      </c>
      <c r="B21" s="1" t="s">
        <v>84</v>
      </c>
      <c r="C21" s="1" t="s">
        <v>85</v>
      </c>
      <c r="D21" s="1" t="s">
        <v>9</v>
      </c>
      <c r="E21" s="1">
        <v>2014</v>
      </c>
      <c r="F21" s="1" t="s">
        <v>86</v>
      </c>
      <c r="G21" s="1" t="s">
        <v>87</v>
      </c>
    </row>
    <row r="22" spans="1:7" x14ac:dyDescent="0.3">
      <c r="A22" s="1" t="str">
        <f>TEXT(9780071456067,0)</f>
        <v>9780071456067</v>
      </c>
      <c r="B22" s="1" t="s">
        <v>88</v>
      </c>
      <c r="C22" s="1" t="s">
        <v>89</v>
      </c>
      <c r="D22" s="1" t="s">
        <v>9</v>
      </c>
      <c r="E22" s="1">
        <v>2007</v>
      </c>
      <c r="F22" s="1" t="s">
        <v>90</v>
      </c>
      <c r="G22" s="1" t="s">
        <v>91</v>
      </c>
    </row>
    <row r="23" spans="1:7" x14ac:dyDescent="0.3">
      <c r="A23" s="1" t="str">
        <f>TEXT(9780071847643,0)</f>
        <v>9780071847643</v>
      </c>
      <c r="B23" s="1" t="s">
        <v>92</v>
      </c>
      <c r="C23" s="1" t="s">
        <v>93</v>
      </c>
      <c r="D23" s="1" t="s">
        <v>9</v>
      </c>
      <c r="E23" s="1">
        <v>2020</v>
      </c>
      <c r="F23" s="1" t="s">
        <v>94</v>
      </c>
      <c r="G23" s="1" t="s">
        <v>95</v>
      </c>
    </row>
    <row r="24" spans="1:7" x14ac:dyDescent="0.3">
      <c r="A24" s="1" t="str">
        <f>TEXT(9780071808156,0)</f>
        <v>9780071808156</v>
      </c>
      <c r="B24" s="1" t="s">
        <v>96</v>
      </c>
      <c r="C24" s="1" t="s">
        <v>97</v>
      </c>
      <c r="D24" s="1" t="s">
        <v>9</v>
      </c>
      <c r="E24" s="1">
        <v>2014</v>
      </c>
      <c r="F24" s="1" t="s">
        <v>98</v>
      </c>
      <c r="G24" s="1" t="s">
        <v>99</v>
      </c>
    </row>
    <row r="25" spans="1:7" x14ac:dyDescent="0.3">
      <c r="A25" s="1" t="str">
        <f>TEXT(9781259641251,0)</f>
        <v>9781259641251</v>
      </c>
      <c r="B25" s="1" t="s">
        <v>100</v>
      </c>
      <c r="C25" s="1" t="s">
        <v>101</v>
      </c>
      <c r="D25" s="1" t="s">
        <v>9</v>
      </c>
      <c r="E25" s="1">
        <v>2017</v>
      </c>
      <c r="F25" s="1" t="s">
        <v>102</v>
      </c>
      <c r="G25" s="1" t="s">
        <v>103</v>
      </c>
    </row>
    <row r="26" spans="1:7" x14ac:dyDescent="0.3">
      <c r="A26" s="1" t="str">
        <f>TEXT(9780071840613,0)</f>
        <v>9780071840613</v>
      </c>
      <c r="B26" s="1" t="s">
        <v>104</v>
      </c>
      <c r="C26" s="1" t="s">
        <v>105</v>
      </c>
      <c r="D26" s="1" t="s">
        <v>9</v>
      </c>
      <c r="E26" s="1">
        <v>2017</v>
      </c>
      <c r="F26" s="1" t="s">
        <v>106</v>
      </c>
      <c r="G26" s="1" t="s">
        <v>107</v>
      </c>
    </row>
    <row r="27" spans="1:7" x14ac:dyDescent="0.3">
      <c r="A27" s="1" t="str">
        <f>TEXT(9780071827454,0)</f>
        <v>9780071827454</v>
      </c>
      <c r="B27" s="1" t="s">
        <v>108</v>
      </c>
      <c r="C27" s="1" t="s">
        <v>109</v>
      </c>
      <c r="D27" s="1" t="s">
        <v>9</v>
      </c>
      <c r="E27" s="1">
        <v>2015</v>
      </c>
      <c r="F27" s="1" t="s">
        <v>110</v>
      </c>
      <c r="G27" s="1" t="s">
        <v>111</v>
      </c>
    </row>
    <row r="28" spans="1:7" x14ac:dyDescent="0.3">
      <c r="A28" s="1" t="str">
        <f>TEXT(9780071837729,0)</f>
        <v>9780071837729</v>
      </c>
      <c r="B28" s="1" t="s">
        <v>112</v>
      </c>
      <c r="C28" s="1" t="s">
        <v>113</v>
      </c>
      <c r="D28" s="1" t="s">
        <v>9</v>
      </c>
      <c r="E28" s="1">
        <v>2016</v>
      </c>
      <c r="F28" s="1" t="s">
        <v>114</v>
      </c>
      <c r="G28" s="1" t="s">
        <v>115</v>
      </c>
    </row>
    <row r="29" spans="1:7" x14ac:dyDescent="0.3">
      <c r="A29" s="1" t="str">
        <f>TEXT(9780071792080,0)</f>
        <v>9780071792080</v>
      </c>
      <c r="B29" s="1" t="s">
        <v>116</v>
      </c>
      <c r="C29" s="1" t="s">
        <v>117</v>
      </c>
      <c r="D29" s="1" t="s">
        <v>9</v>
      </c>
      <c r="E29" s="1">
        <v>2014</v>
      </c>
      <c r="F29" s="1" t="s">
        <v>118</v>
      </c>
      <c r="G29" s="1" t="s">
        <v>119</v>
      </c>
    </row>
    <row r="30" spans="1:7" x14ac:dyDescent="0.3">
      <c r="A30" s="1" t="str">
        <f>TEXT(9781259861055,0)</f>
        <v>9781259861055</v>
      </c>
      <c r="B30" s="1" t="s">
        <v>120</v>
      </c>
      <c r="C30" s="1" t="s">
        <v>121</v>
      </c>
      <c r="D30" s="1" t="s">
        <v>9</v>
      </c>
      <c r="E30" s="1">
        <v>2018</v>
      </c>
      <c r="F30" s="1" t="s">
        <v>122</v>
      </c>
      <c r="G30" s="1" t="s">
        <v>123</v>
      </c>
    </row>
    <row r="31" spans="1:7" x14ac:dyDescent="0.3">
      <c r="A31" s="1" t="str">
        <f>TEXT(9780071833905,0)</f>
        <v>9780071833905</v>
      </c>
      <c r="B31" s="1" t="s">
        <v>124</v>
      </c>
      <c r="C31" s="1" t="s">
        <v>125</v>
      </c>
      <c r="D31" s="1" t="s">
        <v>9</v>
      </c>
      <c r="E31" s="1">
        <v>2019</v>
      </c>
      <c r="F31" s="1" t="s">
        <v>126</v>
      </c>
      <c r="G31" s="1" t="s">
        <v>127</v>
      </c>
    </row>
    <row r="32" spans="1:7" x14ac:dyDescent="0.3">
      <c r="A32" s="1" t="str">
        <f>TEXT(9781259862908,0)</f>
        <v>9781259862908</v>
      </c>
      <c r="B32" s="1" t="s">
        <v>128</v>
      </c>
      <c r="C32" s="1" t="s">
        <v>129</v>
      </c>
      <c r="D32" s="1" t="s">
        <v>9</v>
      </c>
      <c r="E32" s="1">
        <v>2018</v>
      </c>
      <c r="F32" s="1" t="s">
        <v>130</v>
      </c>
      <c r="G32" s="1" t="s">
        <v>131</v>
      </c>
    </row>
    <row r="33" spans="1:7" x14ac:dyDescent="0.3">
      <c r="A33" s="1" t="str">
        <f>TEXT(9780071793292,0)</f>
        <v>9780071793292</v>
      </c>
      <c r="B33" s="1" t="s">
        <v>132</v>
      </c>
      <c r="C33" s="1" t="s">
        <v>133</v>
      </c>
      <c r="D33" s="1" t="s">
        <v>9</v>
      </c>
      <c r="E33" s="1">
        <v>2015</v>
      </c>
      <c r="F33" s="1" t="s">
        <v>134</v>
      </c>
      <c r="G33" s="1" t="s">
        <v>135</v>
      </c>
    </row>
    <row r="34" spans="1:7" x14ac:dyDescent="0.3">
      <c r="A34" s="1" t="str">
        <f>TEXT(9780071754422,0)</f>
        <v>9780071754422</v>
      </c>
      <c r="B34" s="1" t="s">
        <v>136</v>
      </c>
      <c r="C34" s="1" t="s">
        <v>137</v>
      </c>
      <c r="D34" s="1" t="s">
        <v>9</v>
      </c>
      <c r="E34" s="1">
        <v>2019</v>
      </c>
      <c r="F34" s="1" t="s">
        <v>138</v>
      </c>
      <c r="G34" s="1" t="s">
        <v>139</v>
      </c>
    </row>
    <row r="35" spans="1:7" x14ac:dyDescent="0.3">
      <c r="A35" s="1" t="str">
        <f>TEXT(9780071638050,0)</f>
        <v>9780071638050</v>
      </c>
      <c r="B35" s="1" t="s">
        <v>140</v>
      </c>
      <c r="C35" s="1" t="s">
        <v>141</v>
      </c>
      <c r="D35" s="1" t="s">
        <v>9</v>
      </c>
      <c r="E35" s="1">
        <v>2013</v>
      </c>
      <c r="F35" s="1" t="s">
        <v>142</v>
      </c>
      <c r="G35" s="1" t="s">
        <v>143</v>
      </c>
    </row>
    <row r="36" spans="1:7" x14ac:dyDescent="0.3">
      <c r="A36" s="1" t="str">
        <f>TEXT(9780071792110,0)</f>
        <v>9780071792110</v>
      </c>
      <c r="B36" s="1" t="s">
        <v>144</v>
      </c>
      <c r="C36" s="1" t="s">
        <v>145</v>
      </c>
      <c r="D36" s="1" t="s">
        <v>9</v>
      </c>
      <c r="E36" s="1">
        <v>2015</v>
      </c>
      <c r="F36" s="1" t="s">
        <v>146</v>
      </c>
      <c r="G36" s="1" t="s">
        <v>147</v>
      </c>
    </row>
    <row r="37" spans="1:7" x14ac:dyDescent="0.3">
      <c r="A37" s="1" t="str">
        <f>TEXT(9781260455281,0)</f>
        <v>9781260455281</v>
      </c>
      <c r="B37" s="1" t="s">
        <v>148</v>
      </c>
      <c r="C37" s="1" t="s">
        <v>149</v>
      </c>
      <c r="D37" s="1" t="s">
        <v>9</v>
      </c>
      <c r="E37" s="1">
        <v>2020</v>
      </c>
      <c r="F37" s="1" t="s">
        <v>150</v>
      </c>
      <c r="G37" s="1" t="s">
        <v>151</v>
      </c>
    </row>
    <row r="38" spans="1:7" x14ac:dyDescent="0.3">
      <c r="A38" s="1" t="str">
        <f>TEXT(9781260012224,0)</f>
        <v>9781260012224</v>
      </c>
      <c r="B38" s="1" t="s">
        <v>152</v>
      </c>
      <c r="C38" s="1" t="s">
        <v>153</v>
      </c>
      <c r="D38" s="1" t="s">
        <v>9</v>
      </c>
      <c r="E38" s="1">
        <v>2018</v>
      </c>
      <c r="F38" s="1" t="s">
        <v>154</v>
      </c>
      <c r="G38" s="1" t="s">
        <v>155</v>
      </c>
    </row>
    <row r="39" spans="1:7" x14ac:dyDescent="0.3">
      <c r="A39" s="1" t="str">
        <f>TEXT(9781260440577,0)</f>
        <v>9781260440577</v>
      </c>
      <c r="B39" s="1" t="s">
        <v>152</v>
      </c>
      <c r="C39" s="1" t="s">
        <v>156</v>
      </c>
      <c r="D39" s="1" t="s">
        <v>9</v>
      </c>
      <c r="E39" s="1">
        <v>2019</v>
      </c>
      <c r="F39" s="1" t="s">
        <v>157</v>
      </c>
      <c r="G39" s="1" t="s">
        <v>158</v>
      </c>
    </row>
    <row r="40" spans="1:7" x14ac:dyDescent="0.3">
      <c r="A40" s="1" t="str">
        <f>TEXT(9780071814478,0)</f>
        <v>9780071814478</v>
      </c>
      <c r="B40" s="1" t="s">
        <v>159</v>
      </c>
      <c r="C40" s="1" t="s">
        <v>160</v>
      </c>
      <c r="D40" s="1" t="s">
        <v>9</v>
      </c>
      <c r="E40" s="1">
        <v>2015</v>
      </c>
      <c r="F40" s="1" t="s">
        <v>134</v>
      </c>
      <c r="G40" s="1" t="s">
        <v>161</v>
      </c>
    </row>
    <row r="41" spans="1:7" x14ac:dyDescent="0.3">
      <c r="A41" s="1" t="str">
        <f>TEXT(9781260019353,0)</f>
        <v>9781260019353</v>
      </c>
      <c r="B41" s="1" t="s">
        <v>162</v>
      </c>
      <c r="C41" s="1" t="s">
        <v>163</v>
      </c>
      <c r="D41" s="1" t="s">
        <v>9</v>
      </c>
      <c r="E41" s="1">
        <v>2018</v>
      </c>
      <c r="F41" s="1" t="s">
        <v>164</v>
      </c>
      <c r="G41" s="1" t="s">
        <v>165</v>
      </c>
    </row>
    <row r="42" spans="1:7" x14ac:dyDescent="0.3">
      <c r="A42" s="1" t="str">
        <f>TEXT(9780071829113,0)</f>
        <v>9780071829113</v>
      </c>
      <c r="B42" s="1" t="s">
        <v>166</v>
      </c>
      <c r="C42" s="1" t="s">
        <v>167</v>
      </c>
      <c r="D42" s="1" t="s">
        <v>9</v>
      </c>
      <c r="E42" s="1">
        <v>2014</v>
      </c>
      <c r="F42" s="1" t="s">
        <v>168</v>
      </c>
      <c r="G42" s="1" t="s">
        <v>169</v>
      </c>
    </row>
    <row r="43" spans="1:7" x14ac:dyDescent="0.3">
      <c r="A43" s="1" t="str">
        <f>TEXT(9781259860515,0)</f>
        <v>9781259860515</v>
      </c>
      <c r="B43" s="1" t="s">
        <v>170</v>
      </c>
      <c r="C43" s="1" t="s">
        <v>171</v>
      </c>
      <c r="D43" s="1" t="s">
        <v>9</v>
      </c>
      <c r="E43" s="1">
        <v>2018</v>
      </c>
      <c r="F43" s="1" t="s">
        <v>172</v>
      </c>
      <c r="G43" s="1" t="s">
        <v>173</v>
      </c>
    </row>
    <row r="44" spans="1:7" x14ac:dyDescent="0.3">
      <c r="A44" s="1" t="str">
        <f>TEXT(9781260116779,0)</f>
        <v>9781260116779</v>
      </c>
      <c r="B44" s="1" t="s">
        <v>174</v>
      </c>
      <c r="C44" s="1" t="s">
        <v>175</v>
      </c>
      <c r="D44" s="1" t="s">
        <v>9</v>
      </c>
      <c r="E44" s="1">
        <v>2019</v>
      </c>
      <c r="F44" s="1" t="s">
        <v>176</v>
      </c>
      <c r="G44" s="1" t="s">
        <v>177</v>
      </c>
    </row>
    <row r="45" spans="1:7" x14ac:dyDescent="0.3">
      <c r="A45" s="1"/>
      <c r="B45" s="1" t="s">
        <v>178</v>
      </c>
      <c r="C45" s="1" t="s">
        <v>179</v>
      </c>
      <c r="D45" s="1" t="s">
        <v>9</v>
      </c>
      <c r="E45" s="1">
        <v>2014</v>
      </c>
      <c r="F45" s="1" t="s">
        <v>180</v>
      </c>
      <c r="G45" s="1" t="s">
        <v>181</v>
      </c>
    </row>
    <row r="46" spans="1:7" x14ac:dyDescent="0.3">
      <c r="A46" s="1" t="str">
        <f>TEXT(9780071796729,0)</f>
        <v>9780071796729</v>
      </c>
      <c r="B46" s="1" t="s">
        <v>182</v>
      </c>
      <c r="C46" s="1" t="s">
        <v>183</v>
      </c>
      <c r="D46" s="1" t="s">
        <v>9</v>
      </c>
      <c r="E46" s="1">
        <v>2015</v>
      </c>
      <c r="F46" s="1" t="s">
        <v>184</v>
      </c>
      <c r="G46" s="1" t="s">
        <v>185</v>
      </c>
    </row>
    <row r="47" spans="1:7" x14ac:dyDescent="0.3">
      <c r="A47" s="1" t="str">
        <f>TEXT(9781259642197,0)</f>
        <v>9781259642197</v>
      </c>
      <c r="B47" s="1" t="s">
        <v>186</v>
      </c>
      <c r="C47" s="1" t="s">
        <v>187</v>
      </c>
      <c r="D47" s="1" t="s">
        <v>9</v>
      </c>
      <c r="E47" s="1">
        <v>2017</v>
      </c>
      <c r="F47" s="1" t="s">
        <v>188</v>
      </c>
      <c r="G47" s="1" t="s">
        <v>189</v>
      </c>
    </row>
    <row r="48" spans="1:7" x14ac:dyDescent="0.3">
      <c r="A48" s="1" t="str">
        <f>TEXT(9780071837798,0)</f>
        <v>9780071837798</v>
      </c>
      <c r="B48" s="1" t="s">
        <v>190</v>
      </c>
      <c r="C48" s="1" t="s">
        <v>191</v>
      </c>
      <c r="D48" s="1" t="s">
        <v>9</v>
      </c>
      <c r="E48" s="1">
        <v>2019</v>
      </c>
      <c r="F48" s="1" t="s">
        <v>192</v>
      </c>
      <c r="G48" s="1" t="s">
        <v>193</v>
      </c>
    </row>
    <row r="49" spans="1:7" x14ac:dyDescent="0.3">
      <c r="A49" s="1" t="str">
        <f>TEXT(9780071832328,0)</f>
        <v>9780071832328</v>
      </c>
      <c r="B49" s="1" t="s">
        <v>194</v>
      </c>
      <c r="C49" s="1" t="s">
        <v>195</v>
      </c>
      <c r="D49" s="1" t="s">
        <v>9</v>
      </c>
      <c r="E49" s="1">
        <v>2018</v>
      </c>
      <c r="F49" s="1" t="s">
        <v>196</v>
      </c>
      <c r="G49" s="1" t="s">
        <v>197</v>
      </c>
    </row>
    <row r="50" spans="1:7" x14ac:dyDescent="0.3">
      <c r="A50" s="1" t="str">
        <f>TEXT(9781260122404,0)</f>
        <v>9781260122404</v>
      </c>
      <c r="B50" s="1" t="s">
        <v>194</v>
      </c>
      <c r="C50" s="1" t="s">
        <v>198</v>
      </c>
      <c r="D50" s="1" t="s">
        <v>9</v>
      </c>
      <c r="E50" s="1">
        <v>2019</v>
      </c>
      <c r="F50" s="1" t="s">
        <v>199</v>
      </c>
      <c r="G50" s="1" t="s">
        <v>200</v>
      </c>
    </row>
    <row r="51" spans="1:7" x14ac:dyDescent="0.3">
      <c r="A51" s="1" t="str">
        <f>TEXT(9780071774017,0)</f>
        <v>9780071774017</v>
      </c>
      <c r="B51" s="1" t="s">
        <v>194</v>
      </c>
      <c r="C51" s="1" t="s">
        <v>201</v>
      </c>
      <c r="D51" s="1" t="s">
        <v>9</v>
      </c>
      <c r="E51" s="1">
        <v>2014</v>
      </c>
      <c r="F51" s="1" t="s">
        <v>86</v>
      </c>
      <c r="G51" s="1" t="s">
        <v>202</v>
      </c>
    </row>
    <row r="52" spans="1:7" x14ac:dyDescent="0.3">
      <c r="A52" s="1" t="str">
        <f>TEXT(9781259584732,0)</f>
        <v>9781259584732</v>
      </c>
      <c r="B52" s="1" t="s">
        <v>203</v>
      </c>
      <c r="C52" s="1" t="s">
        <v>204</v>
      </c>
      <c r="D52" s="1" t="s">
        <v>9</v>
      </c>
      <c r="E52" s="1">
        <v>2018</v>
      </c>
      <c r="F52" s="1" t="s">
        <v>205</v>
      </c>
      <c r="G52" s="1" t="s">
        <v>206</v>
      </c>
    </row>
    <row r="53" spans="1:7" x14ac:dyDescent="0.3">
      <c r="A53" s="1" t="str">
        <f>TEXT(9781259589287,0)</f>
        <v>9781259589287</v>
      </c>
      <c r="B53" s="1" t="s">
        <v>207</v>
      </c>
      <c r="C53" s="1" t="s">
        <v>208</v>
      </c>
      <c r="D53" s="1" t="s">
        <v>9</v>
      </c>
      <c r="E53" s="1">
        <v>2018</v>
      </c>
      <c r="F53" s="1" t="s">
        <v>209</v>
      </c>
      <c r="G53" s="1" t="s">
        <v>210</v>
      </c>
    </row>
    <row r="54" spans="1:7" x14ac:dyDescent="0.3">
      <c r="A54" s="1" t="str">
        <f>TEXT(9781259640896,0)</f>
        <v>9781259640896</v>
      </c>
      <c r="B54" s="1" t="s">
        <v>211</v>
      </c>
      <c r="C54" s="1" t="s">
        <v>212</v>
      </c>
      <c r="D54" s="1" t="s">
        <v>9</v>
      </c>
      <c r="E54" s="1">
        <v>2017</v>
      </c>
      <c r="F54" s="1" t="s">
        <v>102</v>
      </c>
      <c r="G54" s="1" t="s">
        <v>213</v>
      </c>
    </row>
    <row r="55" spans="1:7" x14ac:dyDescent="0.3">
      <c r="A55" s="1" t="str">
        <f>TEXT(9781259837937,0)</f>
        <v>9781259837937</v>
      </c>
      <c r="B55" s="1" t="s">
        <v>214</v>
      </c>
      <c r="C55" s="1" t="s">
        <v>215</v>
      </c>
      <c r="D55" s="1" t="s">
        <v>9</v>
      </c>
      <c r="E55" s="1">
        <v>2018</v>
      </c>
      <c r="F55" s="1" t="s">
        <v>216</v>
      </c>
      <c r="G55" s="1" t="s">
        <v>217</v>
      </c>
    </row>
    <row r="56" spans="1:7" x14ac:dyDescent="0.3">
      <c r="A56" s="1" t="str">
        <f>TEXT(9781260455342,0)</f>
        <v>9781260455342</v>
      </c>
      <c r="B56" s="1" t="s">
        <v>218</v>
      </c>
      <c r="C56" s="1" t="s">
        <v>219</v>
      </c>
      <c r="D56" s="1" t="s">
        <v>9</v>
      </c>
      <c r="E56" s="1">
        <v>2020</v>
      </c>
      <c r="F56" s="1" t="s">
        <v>220</v>
      </c>
      <c r="G56" s="1" t="s">
        <v>221</v>
      </c>
    </row>
    <row r="57" spans="1:7" x14ac:dyDescent="0.3">
      <c r="A57" s="1" t="str">
        <f>TEXT(9781259644016,0)</f>
        <v>9781259644016</v>
      </c>
      <c r="B57" s="1" t="s">
        <v>218</v>
      </c>
      <c r="C57" s="1" t="s">
        <v>222</v>
      </c>
      <c r="D57" s="1" t="s">
        <v>9</v>
      </c>
      <c r="E57" s="1">
        <v>2018</v>
      </c>
      <c r="F57" s="1" t="s">
        <v>223</v>
      </c>
      <c r="G57" s="1" t="s">
        <v>224</v>
      </c>
    </row>
    <row r="58" spans="1:7" x14ac:dyDescent="0.3">
      <c r="A58" s="1" t="str">
        <f>TEXT(9780071833455,0)</f>
        <v>9780071833455</v>
      </c>
      <c r="B58" s="1" t="s">
        <v>225</v>
      </c>
      <c r="C58" s="1" t="s">
        <v>226</v>
      </c>
      <c r="D58" s="1" t="s">
        <v>9</v>
      </c>
      <c r="E58" s="1">
        <v>2017</v>
      </c>
      <c r="F58" s="1" t="s">
        <v>227</v>
      </c>
      <c r="G58" s="1" t="s">
        <v>228</v>
      </c>
    </row>
    <row r="59" spans="1:7" x14ac:dyDescent="0.3">
      <c r="A59" s="1" t="str">
        <f>TEXT(9780071476652,0)</f>
        <v>9780071476652</v>
      </c>
      <c r="B59" s="1" t="s">
        <v>229</v>
      </c>
      <c r="C59" s="1" t="s">
        <v>230</v>
      </c>
      <c r="D59" s="1" t="s">
        <v>9</v>
      </c>
      <c r="E59" s="1">
        <v>2010</v>
      </c>
      <c r="F59" s="1" t="s">
        <v>231</v>
      </c>
      <c r="G59" s="1" t="s">
        <v>232</v>
      </c>
    </row>
    <row r="60" spans="1:7" x14ac:dyDescent="0.3">
      <c r="A60" s="1" t="str">
        <f>TEXT(9780071843249,0)</f>
        <v>9780071843249</v>
      </c>
      <c r="B60" s="1" t="s">
        <v>233</v>
      </c>
      <c r="C60" s="1" t="s">
        <v>234</v>
      </c>
      <c r="D60" s="1" t="s">
        <v>9</v>
      </c>
      <c r="E60" s="1">
        <v>2017</v>
      </c>
      <c r="F60" s="1" t="s">
        <v>235</v>
      </c>
      <c r="G60" s="1" t="s">
        <v>236</v>
      </c>
    </row>
    <row r="61" spans="1:7" x14ac:dyDescent="0.3">
      <c r="A61" s="1" t="str">
        <f>TEXT(9780071847629,0)</f>
        <v>9780071847629</v>
      </c>
      <c r="B61" s="1" t="s">
        <v>237</v>
      </c>
      <c r="C61" s="1" t="s">
        <v>238</v>
      </c>
      <c r="D61" s="1" t="s">
        <v>9</v>
      </c>
      <c r="E61" s="1">
        <v>2016</v>
      </c>
      <c r="F61" s="1" t="s">
        <v>239</v>
      </c>
      <c r="G61" s="1" t="s">
        <v>240</v>
      </c>
    </row>
    <row r="62" spans="1:7" x14ac:dyDescent="0.3">
      <c r="A62" s="1" t="str">
        <f>TEXT(9780071801805,0)</f>
        <v>9780071801805</v>
      </c>
      <c r="B62" s="1" t="s">
        <v>241</v>
      </c>
      <c r="C62" s="1" t="s">
        <v>242</v>
      </c>
      <c r="D62" s="1" t="s">
        <v>9</v>
      </c>
      <c r="E62" s="1">
        <v>2015</v>
      </c>
      <c r="F62" s="1" t="s">
        <v>243</v>
      </c>
      <c r="G62" s="1" t="s">
        <v>244</v>
      </c>
    </row>
    <row r="63" spans="1:7" x14ac:dyDescent="0.3">
      <c r="A63" s="1" t="str">
        <f>TEXT(9781260012026,0)</f>
        <v>9781260012026</v>
      </c>
      <c r="B63" s="1" t="s">
        <v>245</v>
      </c>
      <c r="C63" s="1" t="s">
        <v>246</v>
      </c>
      <c r="D63" s="1" t="s">
        <v>9</v>
      </c>
      <c r="E63" s="1">
        <v>2019</v>
      </c>
      <c r="F63" s="1" t="s">
        <v>247</v>
      </c>
      <c r="G63" s="1" t="s">
        <v>248</v>
      </c>
    </row>
    <row r="64" spans="1:7" x14ac:dyDescent="0.3">
      <c r="A64" s="1" t="str">
        <f>TEXT(9781260026177,0)</f>
        <v>9781260026177</v>
      </c>
      <c r="B64" s="1" t="s">
        <v>249</v>
      </c>
      <c r="C64" s="1" t="s">
        <v>250</v>
      </c>
      <c r="D64" s="1" t="s">
        <v>9</v>
      </c>
      <c r="E64" s="1">
        <v>2018</v>
      </c>
      <c r="F64" s="1" t="s">
        <v>251</v>
      </c>
      <c r="G64" s="1" t="s">
        <v>252</v>
      </c>
    </row>
    <row r="65" spans="1:7" x14ac:dyDescent="0.3">
      <c r="A65" s="1" t="str">
        <f>TEXT(9781259641022,0)</f>
        <v>9781259641022</v>
      </c>
      <c r="B65" s="1" t="s">
        <v>20</v>
      </c>
      <c r="C65" s="1" t="s">
        <v>253</v>
      </c>
      <c r="D65" s="1" t="s">
        <v>9</v>
      </c>
      <c r="E65" s="1">
        <v>2019</v>
      </c>
      <c r="F65" s="1" t="s">
        <v>254</v>
      </c>
      <c r="G65" s="1" t="s">
        <v>255</v>
      </c>
    </row>
    <row r="66" spans="1:7" x14ac:dyDescent="0.3">
      <c r="A66" s="1" t="str">
        <f>TEXT(9781260116793,0)</f>
        <v>9781260116793</v>
      </c>
      <c r="B66" s="1" t="s">
        <v>256</v>
      </c>
      <c r="C66" s="1" t="s">
        <v>257</v>
      </c>
      <c r="D66" s="1" t="s">
        <v>9</v>
      </c>
      <c r="E66" s="1">
        <v>2018</v>
      </c>
      <c r="F66" s="1" t="s">
        <v>38</v>
      </c>
      <c r="G66" s="1" t="s">
        <v>258</v>
      </c>
    </row>
    <row r="67" spans="1:7" x14ac:dyDescent="0.3">
      <c r="A67" s="1" t="str">
        <f>TEXT(9780071602679,0)</f>
        <v>9780071602679</v>
      </c>
      <c r="B67" s="1" t="s">
        <v>259</v>
      </c>
      <c r="C67" s="1" t="s">
        <v>260</v>
      </c>
      <c r="D67" s="1" t="s">
        <v>9</v>
      </c>
      <c r="E67" s="1">
        <v>2017</v>
      </c>
      <c r="F67" s="1" t="s">
        <v>261</v>
      </c>
      <c r="G67" s="1" t="s">
        <v>262</v>
      </c>
    </row>
    <row r="68" spans="1:7" x14ac:dyDescent="0.3">
      <c r="A68" s="1" t="str">
        <f>TEXT(9780071847940,0)</f>
        <v>9780071847940</v>
      </c>
      <c r="B68" s="1" t="s">
        <v>263</v>
      </c>
      <c r="C68" s="1" t="s">
        <v>264</v>
      </c>
      <c r="D68" s="1" t="s">
        <v>9</v>
      </c>
      <c r="E68" s="1">
        <v>2016</v>
      </c>
      <c r="F68" s="1" t="s">
        <v>265</v>
      </c>
      <c r="G68" s="1" t="s">
        <v>266</v>
      </c>
    </row>
    <row r="69" spans="1:7" x14ac:dyDescent="0.3">
      <c r="A69" s="1" t="str">
        <f>TEXT(9780071822725,0)</f>
        <v>9780071822725</v>
      </c>
      <c r="B69" s="1" t="s">
        <v>267</v>
      </c>
      <c r="C69" s="1" t="s">
        <v>268</v>
      </c>
      <c r="D69" s="1" t="s">
        <v>9</v>
      </c>
      <c r="E69" s="1">
        <v>2015</v>
      </c>
      <c r="F69" s="1" t="s">
        <v>269</v>
      </c>
      <c r="G69" s="1" t="s">
        <v>270</v>
      </c>
    </row>
    <row r="70" spans="1:7" x14ac:dyDescent="0.3">
      <c r="A70" s="1" t="str">
        <f>TEXT(9780071664387,0)</f>
        <v>9780071664387</v>
      </c>
      <c r="B70" s="1" t="s">
        <v>271</v>
      </c>
      <c r="C70" s="1" t="s">
        <v>272</v>
      </c>
      <c r="D70" s="1" t="s">
        <v>9</v>
      </c>
      <c r="E70" s="1">
        <v>2014</v>
      </c>
      <c r="F70" s="1" t="s">
        <v>273</v>
      </c>
      <c r="G70" s="1" t="s">
        <v>274</v>
      </c>
    </row>
    <row r="71" spans="1:7" x14ac:dyDescent="0.3">
      <c r="A71" s="1" t="str">
        <f>TEXT(9780071834445,0)</f>
        <v>9780071834445</v>
      </c>
      <c r="B71" s="1" t="s">
        <v>275</v>
      </c>
      <c r="C71" s="1" t="s">
        <v>276</v>
      </c>
      <c r="D71" s="1" t="s">
        <v>9</v>
      </c>
      <c r="E71" s="1">
        <v>2016</v>
      </c>
      <c r="F71" s="1" t="s">
        <v>277</v>
      </c>
      <c r="G71" s="1" t="s">
        <v>278</v>
      </c>
    </row>
    <row r="72" spans="1:7" x14ac:dyDescent="0.3">
      <c r="A72" s="1" t="str">
        <f>TEXT(9780071485678,0)</f>
        <v>9780071485678</v>
      </c>
      <c r="B72" s="1" t="s">
        <v>279</v>
      </c>
      <c r="C72" s="1" t="s">
        <v>280</v>
      </c>
      <c r="D72" s="1" t="s">
        <v>9</v>
      </c>
      <c r="E72" s="1">
        <v>2009</v>
      </c>
      <c r="F72" s="1" t="s">
        <v>281</v>
      </c>
      <c r="G72" s="1" t="s">
        <v>282</v>
      </c>
    </row>
    <row r="73" spans="1:7" x14ac:dyDescent="0.3">
      <c r="A73" s="1" t="str">
        <f>TEXT(9781259834424,0)</f>
        <v>9781259834424</v>
      </c>
      <c r="B73" s="1" t="s">
        <v>283</v>
      </c>
      <c r="C73" s="1" t="s">
        <v>284</v>
      </c>
      <c r="D73" s="1" t="s">
        <v>9</v>
      </c>
      <c r="E73" s="1">
        <v>2018</v>
      </c>
      <c r="F73" s="1" t="s">
        <v>285</v>
      </c>
      <c r="G73" s="1" t="s">
        <v>286</v>
      </c>
    </row>
    <row r="74" spans="1:7" x14ac:dyDescent="0.3">
      <c r="A74" s="2"/>
      <c r="B74" s="1" t="s">
        <v>287</v>
      </c>
      <c r="C74" s="1" t="s">
        <v>288</v>
      </c>
      <c r="D74" s="1" t="s">
        <v>9</v>
      </c>
      <c r="E74" s="1">
        <v>2020</v>
      </c>
      <c r="F74" s="1" t="s">
        <v>289</v>
      </c>
      <c r="G74" s="1" t="s">
        <v>290</v>
      </c>
    </row>
    <row r="75" spans="1:7" x14ac:dyDescent="0.3">
      <c r="A75" s="1" t="str">
        <f>TEXT(9780071477482,0)</f>
        <v>9780071477482</v>
      </c>
      <c r="B75" s="1" t="s">
        <v>291</v>
      </c>
      <c r="C75" s="1" t="s">
        <v>292</v>
      </c>
      <c r="D75" s="1" t="s">
        <v>9</v>
      </c>
      <c r="E75" s="1">
        <v>2008</v>
      </c>
      <c r="F75" s="1" t="s">
        <v>293</v>
      </c>
      <c r="G75" s="1" t="s">
        <v>294</v>
      </c>
    </row>
    <row r="76" spans="1:7" x14ac:dyDescent="0.3">
      <c r="A76" s="1" t="str">
        <f>TEXT(9781259642067,0)</f>
        <v>9781259642067</v>
      </c>
      <c r="B76" s="1" t="s">
        <v>295</v>
      </c>
      <c r="C76" s="1" t="s">
        <v>296</v>
      </c>
      <c r="D76" s="1" t="s">
        <v>9</v>
      </c>
      <c r="E76" s="1">
        <v>2017</v>
      </c>
      <c r="F76" s="1" t="s">
        <v>297</v>
      </c>
      <c r="G76" s="1" t="s">
        <v>298</v>
      </c>
    </row>
    <row r="77" spans="1:7" x14ac:dyDescent="0.3">
      <c r="A77" s="1" t="str">
        <f>TEXT(9781260026504,0)</f>
        <v>9781260026504</v>
      </c>
      <c r="B77" s="1" t="s">
        <v>299</v>
      </c>
      <c r="C77" s="1" t="s">
        <v>300</v>
      </c>
      <c r="D77" s="1" t="s">
        <v>9</v>
      </c>
      <c r="E77" s="1">
        <v>2019</v>
      </c>
      <c r="F77" s="1" t="s">
        <v>301</v>
      </c>
      <c r="G77" s="1" t="s">
        <v>302</v>
      </c>
    </row>
    <row r="78" spans="1:7" x14ac:dyDescent="0.3">
      <c r="A78" s="1" t="str">
        <f>TEXT(9780071624947,0)</f>
        <v>9780071624947</v>
      </c>
      <c r="B78" s="1" t="s">
        <v>303</v>
      </c>
      <c r="C78" s="1" t="s">
        <v>304</v>
      </c>
      <c r="D78" s="1" t="s">
        <v>9</v>
      </c>
      <c r="E78" s="1">
        <v>2012</v>
      </c>
      <c r="F78" s="1" t="s">
        <v>305</v>
      </c>
      <c r="G78" s="1" t="s">
        <v>306</v>
      </c>
    </row>
    <row r="79" spans="1:7" x14ac:dyDescent="0.3">
      <c r="A79" s="1" t="str">
        <f>TEXT(9781260456998,0)</f>
        <v>9781260456998</v>
      </c>
      <c r="B79" s="1" t="s">
        <v>307</v>
      </c>
      <c r="C79" s="1" t="s">
        <v>308</v>
      </c>
      <c r="D79" s="1" t="s">
        <v>9</v>
      </c>
      <c r="E79" s="1">
        <v>2020</v>
      </c>
      <c r="F79" s="1" t="s">
        <v>309</v>
      </c>
      <c r="G79" s="1" t="s">
        <v>310</v>
      </c>
    </row>
    <row r="80" spans="1:7" x14ac:dyDescent="0.3">
      <c r="A80" s="1" t="str">
        <f>TEXT(9781260441475,0)</f>
        <v>9781260441475</v>
      </c>
      <c r="B80" s="1" t="s">
        <v>311</v>
      </c>
      <c r="C80" s="1" t="s">
        <v>312</v>
      </c>
      <c r="D80" s="1" t="s">
        <v>9</v>
      </c>
      <c r="E80" s="1">
        <v>2018</v>
      </c>
      <c r="F80" s="1" t="s">
        <v>313</v>
      </c>
      <c r="G80" s="1" t="s">
        <v>314</v>
      </c>
    </row>
    <row r="81" spans="1:7" x14ac:dyDescent="0.3">
      <c r="A81" s="1" t="str">
        <f>TEXT(9780071839792,0)</f>
        <v>9780071839792</v>
      </c>
      <c r="B81" s="1" t="s">
        <v>315</v>
      </c>
      <c r="C81" s="1" t="s">
        <v>316</v>
      </c>
      <c r="D81" s="1" t="s">
        <v>9</v>
      </c>
      <c r="E81" s="1">
        <v>2018</v>
      </c>
      <c r="F81" s="1" t="s">
        <v>317</v>
      </c>
      <c r="G81" s="1" t="s">
        <v>318</v>
      </c>
    </row>
    <row r="82" spans="1:7" x14ac:dyDescent="0.3">
      <c r="A82" s="1" t="str">
        <f>TEXT(9781259642869,0)</f>
        <v>9781259642869</v>
      </c>
      <c r="B82" s="1" t="s">
        <v>319</v>
      </c>
      <c r="C82" s="1" t="s">
        <v>320</v>
      </c>
      <c r="D82" s="1" t="s">
        <v>9</v>
      </c>
      <c r="E82" s="1">
        <v>2018</v>
      </c>
      <c r="F82" s="1" t="s">
        <v>321</v>
      </c>
      <c r="G82" s="1" t="s">
        <v>322</v>
      </c>
    </row>
    <row r="83" spans="1:7" x14ac:dyDescent="0.3">
      <c r="A83" s="1" t="str">
        <f>TEXT(9781259644139,0)</f>
        <v>9781259644139</v>
      </c>
      <c r="B83" s="1" t="s">
        <v>323</v>
      </c>
      <c r="C83" s="1" t="s">
        <v>324</v>
      </c>
      <c r="D83" s="1" t="s">
        <v>9</v>
      </c>
      <c r="E83" s="1">
        <v>2017</v>
      </c>
      <c r="F83" s="1" t="s">
        <v>325</v>
      </c>
      <c r="G83" s="1" t="s">
        <v>326</v>
      </c>
    </row>
    <row r="84" spans="1:7" x14ac:dyDescent="0.3">
      <c r="A84" s="1" t="str">
        <f>TEXT(9780071843133,0)</f>
        <v>9780071843133</v>
      </c>
      <c r="B84" s="1" t="s">
        <v>327</v>
      </c>
      <c r="C84" s="1" t="s">
        <v>328</v>
      </c>
      <c r="D84" s="1" t="s">
        <v>9</v>
      </c>
      <c r="E84" s="1">
        <v>2017</v>
      </c>
      <c r="F84" s="1" t="s">
        <v>329</v>
      </c>
      <c r="G84" s="1" t="s">
        <v>330</v>
      </c>
    </row>
    <row r="85" spans="1:7" x14ac:dyDescent="0.3">
      <c r="A85" s="1" t="str">
        <f>TEXT(9780071736268,0)</f>
        <v>9780071736268</v>
      </c>
      <c r="B85" s="1" t="s">
        <v>331</v>
      </c>
      <c r="C85" s="1" t="s">
        <v>332</v>
      </c>
      <c r="D85" s="1" t="s">
        <v>9</v>
      </c>
      <c r="E85" s="1">
        <v>2013</v>
      </c>
      <c r="F85" s="1" t="s">
        <v>333</v>
      </c>
      <c r="G85" s="1" t="s">
        <v>334</v>
      </c>
    </row>
    <row r="86" spans="1:7" x14ac:dyDescent="0.3">
      <c r="A86" s="1" t="str">
        <f>TEXT(9780071738811,0)</f>
        <v>9780071738811</v>
      </c>
      <c r="B86" s="1" t="s">
        <v>335</v>
      </c>
      <c r="C86" s="1" t="s">
        <v>336</v>
      </c>
      <c r="D86" s="1" t="s">
        <v>9</v>
      </c>
      <c r="E86" s="1">
        <v>2015</v>
      </c>
      <c r="F86" s="1" t="s">
        <v>337</v>
      </c>
      <c r="G86" s="1" t="s">
        <v>338</v>
      </c>
    </row>
    <row r="87" spans="1:7" x14ac:dyDescent="0.3">
      <c r="A87" s="1" t="str">
        <f>TEXT(9780071793339,0)</f>
        <v>9780071793339</v>
      </c>
      <c r="B87" s="1" t="s">
        <v>339</v>
      </c>
      <c r="C87" s="1" t="s">
        <v>340</v>
      </c>
      <c r="D87" s="1" t="s">
        <v>9</v>
      </c>
      <c r="E87" s="1">
        <v>2018</v>
      </c>
      <c r="F87" s="1" t="s">
        <v>341</v>
      </c>
      <c r="G87" s="1" t="s">
        <v>342</v>
      </c>
    </row>
    <row r="88" spans="1:7" x14ac:dyDescent="0.3">
      <c r="A88" s="1" t="str">
        <f>TEXT(9781260019339,0)</f>
        <v>9781260019339</v>
      </c>
      <c r="B88" s="1" t="s">
        <v>343</v>
      </c>
      <c r="C88" s="1" t="s">
        <v>344</v>
      </c>
      <c r="D88" s="1" t="s">
        <v>9</v>
      </c>
      <c r="E88" s="1">
        <v>2018</v>
      </c>
      <c r="F88" s="1" t="s">
        <v>345</v>
      </c>
      <c r="G88" s="1" t="s">
        <v>346</v>
      </c>
    </row>
    <row r="89" spans="1:7" x14ac:dyDescent="0.3">
      <c r="A89" s="1"/>
      <c r="B89" s="1" t="s">
        <v>148</v>
      </c>
      <c r="C89" s="1" t="s">
        <v>347</v>
      </c>
      <c r="D89" s="1" t="s">
        <v>9</v>
      </c>
      <c r="E89" s="1">
        <v>2020</v>
      </c>
      <c r="F89" s="1" t="s">
        <v>348</v>
      </c>
      <c r="G89" s="1" t="s">
        <v>349</v>
      </c>
    </row>
    <row r="90" spans="1:7" x14ac:dyDescent="0.3">
      <c r="A90" s="1" t="str">
        <f>TEXT(9780071635011,0)</f>
        <v>9780071635011</v>
      </c>
      <c r="B90" s="1" t="s">
        <v>350</v>
      </c>
      <c r="C90" s="1" t="s">
        <v>351</v>
      </c>
      <c r="D90" s="1" t="s">
        <v>9</v>
      </c>
      <c r="E90" s="1">
        <v>2012</v>
      </c>
      <c r="F90" s="1" t="s">
        <v>352</v>
      </c>
      <c r="G90" s="1" t="s">
        <v>353</v>
      </c>
    </row>
    <row r="91" spans="1:7" x14ac:dyDescent="0.3">
      <c r="A91" s="1" t="str">
        <f>TEXT(9781259644498,0)</f>
        <v>9781259644498</v>
      </c>
      <c r="B91" s="1" t="s">
        <v>354</v>
      </c>
      <c r="C91" s="1" t="s">
        <v>355</v>
      </c>
      <c r="D91" s="1" t="s">
        <v>9</v>
      </c>
      <c r="E91" s="1">
        <v>2018</v>
      </c>
      <c r="F91" s="1" t="s">
        <v>356</v>
      </c>
      <c r="G91" s="1" t="s">
        <v>357</v>
      </c>
    </row>
    <row r="92" spans="1:7" x14ac:dyDescent="0.3">
      <c r="A92" s="1" t="str">
        <f>TEXT(9781259835353,0)</f>
        <v>9781259835353</v>
      </c>
      <c r="B92" s="1" t="s">
        <v>358</v>
      </c>
      <c r="C92" s="1" t="s">
        <v>359</v>
      </c>
      <c r="D92" s="1" t="s">
        <v>9</v>
      </c>
      <c r="E92" s="1">
        <v>2019</v>
      </c>
      <c r="F92" s="1" t="s">
        <v>313</v>
      </c>
      <c r="G92" s="1" t="s">
        <v>360</v>
      </c>
    </row>
    <row r="93" spans="1:7" x14ac:dyDescent="0.3">
      <c r="A93" s="1" t="str">
        <f>TEXT(9781259859809,0)</f>
        <v>9781259859809</v>
      </c>
      <c r="B93" s="1" t="s">
        <v>361</v>
      </c>
      <c r="C93" s="1" t="s">
        <v>362</v>
      </c>
      <c r="D93" s="1" t="s">
        <v>9</v>
      </c>
      <c r="E93" s="1">
        <v>2018</v>
      </c>
      <c r="F93" s="1" t="s">
        <v>363</v>
      </c>
      <c r="G93" s="1" t="s">
        <v>364</v>
      </c>
    </row>
    <row r="94" spans="1:7" x14ac:dyDescent="0.3">
      <c r="A94" s="1" t="str">
        <f>TEXT(9780071624978,0)</f>
        <v>9780071624978</v>
      </c>
      <c r="B94" s="1" t="s">
        <v>365</v>
      </c>
      <c r="C94" s="1" t="s">
        <v>366</v>
      </c>
      <c r="D94" s="1" t="s">
        <v>9</v>
      </c>
      <c r="E94" s="1">
        <v>2013</v>
      </c>
      <c r="F94" s="1" t="s">
        <v>367</v>
      </c>
      <c r="G94" s="1" t="s">
        <v>368</v>
      </c>
    </row>
    <row r="95" spans="1:7" x14ac:dyDescent="0.3">
      <c r="A95" s="1" t="str">
        <f>TEXT(9781259644627,0)</f>
        <v>9781259644627</v>
      </c>
      <c r="B95" s="1" t="s">
        <v>369</v>
      </c>
      <c r="C95" s="1" t="s">
        <v>370</v>
      </c>
      <c r="D95" s="1" t="s">
        <v>9</v>
      </c>
      <c r="E95" s="1">
        <v>2018</v>
      </c>
      <c r="F95" s="1" t="s">
        <v>371</v>
      </c>
      <c r="G95" s="1" t="s">
        <v>372</v>
      </c>
    </row>
    <row r="96" spans="1:7" x14ac:dyDescent="0.3">
      <c r="A96" s="1" t="str">
        <f>TEXT(9780071829113,0)</f>
        <v>9780071829113</v>
      </c>
      <c r="B96" s="1" t="s">
        <v>166</v>
      </c>
      <c r="C96" s="1" t="s">
        <v>373</v>
      </c>
      <c r="D96" s="1" t="s">
        <v>9</v>
      </c>
      <c r="E96" s="1">
        <v>2014</v>
      </c>
      <c r="F96" s="1" t="s">
        <v>168</v>
      </c>
      <c r="G96" s="1" t="s">
        <v>374</v>
      </c>
    </row>
    <row r="97" spans="1:7" x14ac:dyDescent="0.3">
      <c r="A97" s="1" t="str">
        <f>TEXT(9781260121117,0)</f>
        <v>9781260121117</v>
      </c>
      <c r="B97" s="1" t="s">
        <v>375</v>
      </c>
      <c r="C97" s="1" t="s">
        <v>376</v>
      </c>
      <c r="D97" s="1" t="s">
        <v>9</v>
      </c>
      <c r="E97" s="1">
        <v>2020</v>
      </c>
      <c r="F97" s="1" t="s">
        <v>377</v>
      </c>
      <c r="G97" s="1" t="s">
        <v>378</v>
      </c>
    </row>
    <row r="98" spans="1:7" x14ac:dyDescent="0.3">
      <c r="A98" s="1" t="s">
        <v>379</v>
      </c>
      <c r="B98" s="1" t="s">
        <v>380</v>
      </c>
      <c r="C98" s="1" t="s">
        <v>381</v>
      </c>
      <c r="D98" s="1" t="s">
        <v>9</v>
      </c>
      <c r="E98" s="1">
        <v>2012</v>
      </c>
      <c r="F98" s="1" t="s">
        <v>382</v>
      </c>
      <c r="G98" s="1" t="s">
        <v>383</v>
      </c>
    </row>
    <row r="99" spans="1:7" x14ac:dyDescent="0.3">
      <c r="A99" s="1" t="str">
        <f>TEXT(9780071805520,0)</f>
        <v>9780071805520</v>
      </c>
      <c r="B99" s="1" t="s">
        <v>384</v>
      </c>
      <c r="C99" s="1" t="s">
        <v>385</v>
      </c>
      <c r="D99" s="1" t="s">
        <v>9</v>
      </c>
      <c r="E99" s="1">
        <v>2016</v>
      </c>
      <c r="F99" s="1" t="s">
        <v>386</v>
      </c>
      <c r="G99" s="1" t="s">
        <v>387</v>
      </c>
    </row>
    <row r="100" spans="1:7" x14ac:dyDescent="0.3">
      <c r="A100" s="1" t="str">
        <f>TEXT(9780071821629,0)</f>
        <v>9780071821629</v>
      </c>
      <c r="B100" s="1" t="s">
        <v>388</v>
      </c>
      <c r="C100" s="1" t="s">
        <v>389</v>
      </c>
      <c r="D100" s="1" t="s">
        <v>9</v>
      </c>
      <c r="E100" s="1">
        <v>2016</v>
      </c>
      <c r="F100" s="1" t="s">
        <v>390</v>
      </c>
      <c r="G100" s="1" t="s">
        <v>391</v>
      </c>
    </row>
    <row r="101" spans="1:7" x14ac:dyDescent="0.3">
      <c r="A101" s="1" t="str">
        <f>TEXT(9781260440461,0)</f>
        <v>9781260440461</v>
      </c>
      <c r="B101" s="1" t="s">
        <v>392</v>
      </c>
      <c r="C101" s="1" t="s">
        <v>393</v>
      </c>
      <c r="D101" s="1" t="s">
        <v>9</v>
      </c>
      <c r="E101" s="1">
        <v>2019</v>
      </c>
      <c r="F101" s="1" t="s">
        <v>394</v>
      </c>
      <c r="G101" s="1" t="s">
        <v>395</v>
      </c>
    </row>
    <row r="102" spans="1:7" x14ac:dyDescent="0.3">
      <c r="A102" s="1" t="str">
        <f>TEXT(9781260019933,0)</f>
        <v>9781260019933</v>
      </c>
      <c r="B102" s="1" t="s">
        <v>396</v>
      </c>
      <c r="C102" s="1" t="s">
        <v>397</v>
      </c>
      <c r="D102" s="1" t="s">
        <v>9</v>
      </c>
      <c r="E102" s="1">
        <v>2020</v>
      </c>
      <c r="F102" s="1" t="s">
        <v>164</v>
      </c>
      <c r="G102" s="1" t="s">
        <v>398</v>
      </c>
    </row>
    <row r="103" spans="1:7" x14ac:dyDescent="0.3">
      <c r="A103" s="1" t="str">
        <f>TEXT(9780071746786,0)</f>
        <v>9780071746786</v>
      </c>
      <c r="B103" s="1" t="s">
        <v>399</v>
      </c>
      <c r="C103" s="1" t="s">
        <v>400</v>
      </c>
      <c r="D103" s="1" t="s">
        <v>9</v>
      </c>
      <c r="E103" s="1">
        <v>2013</v>
      </c>
      <c r="F103" s="1" t="s">
        <v>86</v>
      </c>
      <c r="G103" s="1" t="s">
        <v>401</v>
      </c>
    </row>
    <row r="104" spans="1:7" x14ac:dyDescent="0.3">
      <c r="A104" s="1" t="str">
        <f>TEXT(9780071791007,0)</f>
        <v>9780071791007</v>
      </c>
      <c r="B104" s="1" t="s">
        <v>402</v>
      </c>
      <c r="C104" s="1" t="s">
        <v>403</v>
      </c>
      <c r="D104" s="1" t="s">
        <v>9</v>
      </c>
      <c r="E104" s="1">
        <v>2014</v>
      </c>
      <c r="F104" s="1" t="s">
        <v>404</v>
      </c>
      <c r="G104" s="1" t="s">
        <v>405</v>
      </c>
    </row>
    <row r="105" spans="1:7" x14ac:dyDescent="0.3">
      <c r="A105" s="1" t="str">
        <f>TEXT(9781259584756,0)</f>
        <v>9781259584756</v>
      </c>
      <c r="B105" s="1" t="s">
        <v>406</v>
      </c>
      <c r="C105" s="1" t="s">
        <v>407</v>
      </c>
      <c r="D105" s="1" t="s">
        <v>9</v>
      </c>
      <c r="E105" s="1">
        <v>2016</v>
      </c>
      <c r="F105" s="1" t="s">
        <v>408</v>
      </c>
      <c r="G105" s="1" t="s">
        <v>409</v>
      </c>
    </row>
    <row r="106" spans="1:7" x14ac:dyDescent="0.3">
      <c r="A106" s="1" t="str">
        <f>TEXT(9781260026481,0)</f>
        <v>9781260026481</v>
      </c>
      <c r="B106" s="1" t="s">
        <v>410</v>
      </c>
      <c r="C106" s="1" t="s">
        <v>411</v>
      </c>
      <c r="D106" s="1" t="s">
        <v>9</v>
      </c>
      <c r="E106" s="1">
        <v>2020</v>
      </c>
      <c r="F106" s="1" t="s">
        <v>412</v>
      </c>
      <c r="G106" s="1" t="s">
        <v>413</v>
      </c>
    </row>
    <row r="107" spans="1:7" x14ac:dyDescent="0.3">
      <c r="A107" s="1" t="str">
        <f>TEXT(9780071807432,0)</f>
        <v>9780071807432</v>
      </c>
      <c r="B107" s="1" t="s">
        <v>354</v>
      </c>
      <c r="C107" s="1" t="s">
        <v>414</v>
      </c>
      <c r="D107" s="1" t="s">
        <v>9</v>
      </c>
      <c r="E107" s="1">
        <v>2014</v>
      </c>
      <c r="F107" s="1" t="s">
        <v>415</v>
      </c>
      <c r="G107" s="1" t="s">
        <v>416</v>
      </c>
    </row>
    <row r="108" spans="1:7" x14ac:dyDescent="0.3">
      <c r="A108" s="1" t="str">
        <f>TEXT(9781259860249,0)</f>
        <v>9781259860249</v>
      </c>
      <c r="B108" s="1" t="s">
        <v>417</v>
      </c>
      <c r="C108" s="1" t="s">
        <v>418</v>
      </c>
      <c r="D108" s="1" t="s">
        <v>9</v>
      </c>
      <c r="E108" s="1">
        <v>2018</v>
      </c>
      <c r="F108" s="1" t="s">
        <v>419</v>
      </c>
      <c r="G108" s="1" t="s">
        <v>420</v>
      </c>
    </row>
    <row r="109" spans="1:7" x14ac:dyDescent="0.3">
      <c r="A109" s="1" t="str">
        <f>TEXT(9780071791953,0)</f>
        <v>9780071791953</v>
      </c>
      <c r="B109" s="1" t="s">
        <v>421</v>
      </c>
      <c r="C109" s="1" t="s">
        <v>422</v>
      </c>
      <c r="D109" s="1" t="s">
        <v>9</v>
      </c>
      <c r="E109" s="1">
        <v>2014</v>
      </c>
      <c r="F109" s="1" t="s">
        <v>86</v>
      </c>
      <c r="G109" s="1" t="s">
        <v>423</v>
      </c>
    </row>
    <row r="110" spans="1:7" x14ac:dyDescent="0.3">
      <c r="A110" s="1" t="str">
        <f>TEXT(9781259837401,0)</f>
        <v>9781259837401</v>
      </c>
      <c r="B110" s="1" t="s">
        <v>424</v>
      </c>
      <c r="C110" s="1" t="s">
        <v>425</v>
      </c>
      <c r="D110" s="1" t="s">
        <v>9</v>
      </c>
      <c r="E110" s="1">
        <v>2018</v>
      </c>
      <c r="F110" s="1" t="s">
        <v>426</v>
      </c>
      <c r="G110" s="1" t="s">
        <v>427</v>
      </c>
    </row>
    <row r="111" spans="1:7" x14ac:dyDescent="0.3">
      <c r="A111" s="1" t="str">
        <f>TEXT(9780071816984,0)</f>
        <v>9780071816984</v>
      </c>
      <c r="B111" s="1" t="s">
        <v>428</v>
      </c>
      <c r="C111" s="1" t="s">
        <v>429</v>
      </c>
      <c r="D111" s="1" t="s">
        <v>9</v>
      </c>
      <c r="E111" s="1">
        <v>2015</v>
      </c>
      <c r="F111" s="1" t="s">
        <v>430</v>
      </c>
      <c r="G111" s="1" t="s">
        <v>431</v>
      </c>
    </row>
    <row r="112" spans="1:7" x14ac:dyDescent="0.3">
      <c r="A112" s="1" t="str">
        <f>TEXT(9781260019377,0)</f>
        <v>9781260019377</v>
      </c>
      <c r="B112" s="1" t="s">
        <v>432</v>
      </c>
      <c r="C112" s="1" t="s">
        <v>433</v>
      </c>
      <c r="D112" s="1" t="s">
        <v>9</v>
      </c>
      <c r="E112" s="1">
        <v>2018</v>
      </c>
      <c r="F112" s="1" t="s">
        <v>434</v>
      </c>
      <c r="G112" s="1" t="s">
        <v>435</v>
      </c>
    </row>
    <row r="113" spans="1:7" x14ac:dyDescent="0.3">
      <c r="A113" s="1" t="str">
        <f>TEXT(9780071843539,0)</f>
        <v>9780071843539</v>
      </c>
      <c r="B113" s="1" t="s">
        <v>436</v>
      </c>
      <c r="C113" s="1" t="s">
        <v>437</v>
      </c>
      <c r="D113" s="1" t="s">
        <v>9</v>
      </c>
      <c r="E113" s="1">
        <v>2018</v>
      </c>
      <c r="F113" s="1" t="s">
        <v>438</v>
      </c>
      <c r="G113" s="1" t="s">
        <v>439</v>
      </c>
    </row>
    <row r="114" spans="1:7" x14ac:dyDescent="0.3">
      <c r="A114" s="1" t="str">
        <f>TEXT(9780071849081,0)</f>
        <v>9780071849081</v>
      </c>
      <c r="B114" s="1" t="s">
        <v>440</v>
      </c>
      <c r="C114" s="1" t="s">
        <v>441</v>
      </c>
      <c r="D114" s="1" t="s">
        <v>9</v>
      </c>
      <c r="E114" s="1">
        <v>2016</v>
      </c>
      <c r="F114" s="1" t="s">
        <v>442</v>
      </c>
      <c r="G114" s="1" t="s">
        <v>443</v>
      </c>
    </row>
    <row r="115" spans="1:7" x14ac:dyDescent="0.3">
      <c r="A115" s="1" t="str">
        <f>TEXT(9780071833004,0)</f>
        <v>9780071833004</v>
      </c>
      <c r="B115" s="1" t="s">
        <v>444</v>
      </c>
      <c r="C115" s="1" t="s">
        <v>445</v>
      </c>
      <c r="D115" s="1" t="s">
        <v>9</v>
      </c>
      <c r="E115" s="1">
        <v>2016</v>
      </c>
      <c r="F115" s="1" t="s">
        <v>446</v>
      </c>
      <c r="G115" s="1" t="s">
        <v>447</v>
      </c>
    </row>
    <row r="116" spans="1:7" x14ac:dyDescent="0.3">
      <c r="A116" s="1" t="str">
        <f>TEXT(9781259644320,0)</f>
        <v>9781259644320</v>
      </c>
      <c r="B116" s="1" t="s">
        <v>448</v>
      </c>
      <c r="C116" s="1" t="s">
        <v>449</v>
      </c>
      <c r="D116" s="1" t="s">
        <v>9</v>
      </c>
      <c r="E116" s="1">
        <v>2018</v>
      </c>
      <c r="F116" s="1" t="s">
        <v>450</v>
      </c>
      <c r="G116" s="1" t="s">
        <v>451</v>
      </c>
    </row>
    <row r="117" spans="1:7" x14ac:dyDescent="0.3">
      <c r="A117" s="1"/>
      <c r="B117" s="1" t="s">
        <v>452</v>
      </c>
      <c r="C117" s="1" t="s">
        <v>453</v>
      </c>
      <c r="D117" s="1" t="s">
        <v>454</v>
      </c>
      <c r="E117" s="1">
        <v>2017</v>
      </c>
      <c r="F117" s="1" t="s">
        <v>455</v>
      </c>
      <c r="G117" s="1" t="s">
        <v>456</v>
      </c>
    </row>
    <row r="118" spans="1:7" x14ac:dyDescent="0.3">
      <c r="A118" s="1" t="str">
        <f>TEXT(9780071794862,0)</f>
        <v>9780071794862</v>
      </c>
      <c r="B118" s="1" t="s">
        <v>457</v>
      </c>
      <c r="C118" s="1" t="s">
        <v>458</v>
      </c>
      <c r="D118" s="1" t="s">
        <v>454</v>
      </c>
      <c r="E118" s="1">
        <v>2015</v>
      </c>
      <c r="F118" s="1" t="s">
        <v>459</v>
      </c>
      <c r="G118" s="1" t="s">
        <v>460</v>
      </c>
    </row>
    <row r="119" spans="1:7" x14ac:dyDescent="0.3">
      <c r="A119" s="1" t="str">
        <f>TEXT(9780071606394,0)</f>
        <v>9780071606394</v>
      </c>
      <c r="B119" s="1" t="s">
        <v>461</v>
      </c>
      <c r="C119" s="1" t="s">
        <v>462</v>
      </c>
      <c r="D119" s="1" t="s">
        <v>454</v>
      </c>
      <c r="E119" s="1">
        <v>2011</v>
      </c>
      <c r="F119" s="1" t="s">
        <v>459</v>
      </c>
      <c r="G119" s="1" t="s">
        <v>463</v>
      </c>
    </row>
    <row r="120" spans="1:7" x14ac:dyDescent="0.3">
      <c r="A120" s="1" t="str">
        <f>TEXT(9780071794886,0)</f>
        <v>9780071794886</v>
      </c>
      <c r="B120" s="1" t="s">
        <v>457</v>
      </c>
      <c r="C120" s="1" t="s">
        <v>464</v>
      </c>
      <c r="D120" s="1" t="s">
        <v>454</v>
      </c>
      <c r="E120" s="1">
        <v>2015</v>
      </c>
      <c r="F120" s="1" t="s">
        <v>459</v>
      </c>
      <c r="G120" s="1" t="s">
        <v>465</v>
      </c>
    </row>
    <row r="121" spans="1:7" x14ac:dyDescent="0.3">
      <c r="A121" s="1" t="str">
        <f>TEXT(9781259640827,0)</f>
        <v>9781259640827</v>
      </c>
      <c r="B121" s="1" t="s">
        <v>457</v>
      </c>
      <c r="C121" s="1" t="s">
        <v>466</v>
      </c>
      <c r="D121" s="1" t="s">
        <v>454</v>
      </c>
      <c r="E121" s="1">
        <v>2017</v>
      </c>
      <c r="F121" s="1" t="s">
        <v>467</v>
      </c>
      <c r="G121" s="1" t="s">
        <v>468</v>
      </c>
    </row>
    <row r="122" spans="1:7" x14ac:dyDescent="0.3">
      <c r="A122" s="1" t="str">
        <f>TEXT(9781259587702,0)</f>
        <v>9781259587702</v>
      </c>
      <c r="B122" s="1" t="s">
        <v>457</v>
      </c>
      <c r="C122" s="1" t="s">
        <v>469</v>
      </c>
      <c r="D122" s="1" t="s">
        <v>454</v>
      </c>
      <c r="E122" s="1">
        <v>2016</v>
      </c>
      <c r="F122" s="1" t="s">
        <v>172</v>
      </c>
      <c r="G122" s="1" t="s">
        <v>470</v>
      </c>
    </row>
    <row r="123" spans="1:7" x14ac:dyDescent="0.3">
      <c r="A123" s="1" t="str">
        <f>TEXT(9780071843355,0)</f>
        <v>9780071843355</v>
      </c>
      <c r="B123" s="1" t="s">
        <v>457</v>
      </c>
      <c r="C123" s="1" t="s">
        <v>471</v>
      </c>
      <c r="D123" s="1" t="s">
        <v>454</v>
      </c>
      <c r="E123" s="1">
        <v>2017</v>
      </c>
      <c r="F123" s="1" t="s">
        <v>472</v>
      </c>
      <c r="G123" s="1" t="s">
        <v>473</v>
      </c>
    </row>
    <row r="124" spans="1:7" x14ac:dyDescent="0.3">
      <c r="A124" s="1" t="str">
        <f>TEXT(9780071820233,0)</f>
        <v>9780071820233</v>
      </c>
      <c r="B124" s="1" t="s">
        <v>457</v>
      </c>
      <c r="C124" s="1" t="s">
        <v>474</v>
      </c>
      <c r="D124" s="1" t="s">
        <v>454</v>
      </c>
      <c r="E124" s="1">
        <v>2015</v>
      </c>
      <c r="F124" s="1" t="s">
        <v>459</v>
      </c>
      <c r="G124" s="1" t="s">
        <v>475</v>
      </c>
    </row>
    <row r="125" spans="1:7" x14ac:dyDescent="0.3">
      <c r="A125" s="1" t="str">
        <f>TEXT(9780071848008,0)</f>
        <v>9780071848008</v>
      </c>
      <c r="B125" s="1" t="s">
        <v>457</v>
      </c>
      <c r="C125" s="1" t="s">
        <v>476</v>
      </c>
      <c r="D125" s="1" t="s">
        <v>454</v>
      </c>
      <c r="E125" s="1">
        <v>2018</v>
      </c>
      <c r="F125" s="1" t="s">
        <v>168</v>
      </c>
      <c r="G125" s="1" t="s">
        <v>477</v>
      </c>
    </row>
    <row r="126" spans="1:7" x14ac:dyDescent="0.3">
      <c r="A126" s="1" t="str">
        <f>TEXT(9780071790253,0)</f>
        <v>9780071790253</v>
      </c>
      <c r="B126" s="1" t="s">
        <v>457</v>
      </c>
      <c r="C126" s="1" t="s">
        <v>478</v>
      </c>
      <c r="D126" s="1" t="s">
        <v>454</v>
      </c>
      <c r="E126" s="1">
        <v>2015</v>
      </c>
      <c r="F126" s="1" t="s">
        <v>459</v>
      </c>
      <c r="G126" s="1" t="s">
        <v>479</v>
      </c>
    </row>
    <row r="127" spans="1:7" x14ac:dyDescent="0.3">
      <c r="A127" s="1" t="str">
        <f>TEXT(9780071848725,0)</f>
        <v>9780071848725</v>
      </c>
      <c r="B127" s="1" t="s">
        <v>457</v>
      </c>
      <c r="C127" s="1" t="s">
        <v>480</v>
      </c>
      <c r="D127" s="1" t="s">
        <v>454</v>
      </c>
      <c r="E127" s="1">
        <v>2016</v>
      </c>
      <c r="F127" s="1" t="s">
        <v>172</v>
      </c>
      <c r="G127" s="1" t="s">
        <v>481</v>
      </c>
    </row>
    <row r="128" spans="1:7" x14ac:dyDescent="0.3">
      <c r="A128" s="1" t="str">
        <f>TEXT(9780071486668,0)</f>
        <v>9780071486668</v>
      </c>
      <c r="B128" s="1" t="s">
        <v>457</v>
      </c>
      <c r="C128" s="1" t="s">
        <v>482</v>
      </c>
      <c r="D128" s="1" t="s">
        <v>454</v>
      </c>
      <c r="E128" s="1">
        <v>2008</v>
      </c>
      <c r="F128" s="1" t="s">
        <v>459</v>
      </c>
      <c r="G128" s="1" t="s">
        <v>483</v>
      </c>
    </row>
    <row r="129" spans="1:7" x14ac:dyDescent="0.3">
      <c r="A129" s="1" t="str">
        <f>TEXT(9780071839952,0)</f>
        <v>9780071839952</v>
      </c>
      <c r="B129" s="1" t="s">
        <v>457</v>
      </c>
      <c r="C129" s="1" t="s">
        <v>484</v>
      </c>
      <c r="D129" s="1" t="s">
        <v>454</v>
      </c>
      <c r="E129" s="1">
        <v>2016</v>
      </c>
      <c r="F129" s="1" t="s">
        <v>459</v>
      </c>
      <c r="G129" s="1" t="s">
        <v>485</v>
      </c>
    </row>
    <row r="130" spans="1:7" x14ac:dyDescent="0.3">
      <c r="A130" s="1" t="str">
        <f>TEXT(9780071790239,0)</f>
        <v>9780071790239</v>
      </c>
      <c r="B130" s="1" t="s">
        <v>457</v>
      </c>
      <c r="C130" s="1" t="s">
        <v>486</v>
      </c>
      <c r="D130" s="1" t="s">
        <v>454</v>
      </c>
      <c r="E130" s="1">
        <v>2014</v>
      </c>
      <c r="F130" s="1" t="s">
        <v>459</v>
      </c>
      <c r="G130" s="1" t="s">
        <v>487</v>
      </c>
    </row>
    <row r="131" spans="1:7" x14ac:dyDescent="0.3">
      <c r="A131" s="1" t="str">
        <f>TEXT(9780071493741,0)</f>
        <v>9780071493741</v>
      </c>
      <c r="B131" s="1" t="s">
        <v>457</v>
      </c>
      <c r="C131" s="1" t="s">
        <v>488</v>
      </c>
      <c r="D131" s="1" t="s">
        <v>454</v>
      </c>
      <c r="E131" s="1">
        <v>2009</v>
      </c>
      <c r="F131" s="1" t="s">
        <v>459</v>
      </c>
      <c r="G131" s="1" t="s">
        <v>489</v>
      </c>
    </row>
    <row r="132" spans="1:7" x14ac:dyDescent="0.3">
      <c r="A132" s="1" t="str">
        <f>TEXT(9780071835329,0)</f>
        <v>9780071835329</v>
      </c>
      <c r="B132" s="1" t="s">
        <v>457</v>
      </c>
      <c r="C132" s="1" t="s">
        <v>490</v>
      </c>
      <c r="D132" s="1" t="s">
        <v>454</v>
      </c>
      <c r="E132" s="1">
        <v>2016</v>
      </c>
      <c r="F132" s="1" t="s">
        <v>459</v>
      </c>
      <c r="G132" s="1" t="s">
        <v>491</v>
      </c>
    </row>
    <row r="133" spans="1:7" x14ac:dyDescent="0.3">
      <c r="A133" s="1" t="str">
        <f>TEXT(9781259585227,0)</f>
        <v>9781259585227</v>
      </c>
      <c r="B133" s="1" t="s">
        <v>457</v>
      </c>
      <c r="C133" s="1" t="s">
        <v>492</v>
      </c>
      <c r="D133" s="1" t="s">
        <v>454</v>
      </c>
      <c r="E133" s="1">
        <v>2016</v>
      </c>
      <c r="F133" s="1" t="s">
        <v>390</v>
      </c>
      <c r="G133" s="1" t="s">
        <v>493</v>
      </c>
    </row>
    <row r="134" spans="1:7" x14ac:dyDescent="0.3">
      <c r="A134" s="1" t="str">
        <f>TEXT(9780071847704,0)</f>
        <v>9780071847704</v>
      </c>
      <c r="B134" s="1" t="s">
        <v>64</v>
      </c>
      <c r="C134" s="1" t="s">
        <v>65</v>
      </c>
      <c r="D134" s="1" t="s">
        <v>454</v>
      </c>
      <c r="E134" s="1">
        <v>2017</v>
      </c>
      <c r="F134" s="1" t="s">
        <v>66</v>
      </c>
      <c r="G134" s="1" t="s">
        <v>494</v>
      </c>
    </row>
    <row r="135" spans="1:7" x14ac:dyDescent="0.3">
      <c r="A135" s="1" t="str">
        <f>TEXT(9781259585333,0)</f>
        <v>9781259585333</v>
      </c>
      <c r="B135" s="1" t="s">
        <v>495</v>
      </c>
      <c r="C135" s="1" t="s">
        <v>496</v>
      </c>
      <c r="D135" s="1" t="s">
        <v>454</v>
      </c>
      <c r="E135" s="1">
        <v>2017</v>
      </c>
      <c r="F135" s="1" t="s">
        <v>102</v>
      </c>
      <c r="G135" s="1" t="s">
        <v>497</v>
      </c>
    </row>
    <row r="136" spans="1:7" x14ac:dyDescent="0.3">
      <c r="A136" s="1" t="str">
        <f>TEXT(9780071802154,0)</f>
        <v>9780071802154</v>
      </c>
      <c r="B136" s="1" t="s">
        <v>498</v>
      </c>
      <c r="C136" s="1" t="s">
        <v>499</v>
      </c>
      <c r="D136" s="1" t="s">
        <v>454</v>
      </c>
      <c r="E136" s="1">
        <v>2015</v>
      </c>
      <c r="F136" s="1" t="s">
        <v>500</v>
      </c>
      <c r="G136" s="1" t="s">
        <v>501</v>
      </c>
    </row>
    <row r="137" spans="1:7" x14ac:dyDescent="0.3">
      <c r="A137" s="1" t="str">
        <f>TEXT(9781260026504,0)</f>
        <v>9781260026504</v>
      </c>
      <c r="B137" s="1" t="s">
        <v>299</v>
      </c>
      <c r="C137" s="1" t="s">
        <v>502</v>
      </c>
      <c r="D137" s="1" t="s">
        <v>454</v>
      </c>
      <c r="E137" s="1">
        <v>2018</v>
      </c>
      <c r="F137" s="1" t="s">
        <v>301</v>
      </c>
      <c r="G137" s="1" t="s">
        <v>503</v>
      </c>
    </row>
    <row r="138" spans="1:7" x14ac:dyDescent="0.3">
      <c r="A138" s="1" t="str">
        <f>TEXT(9780071773188,0)</f>
        <v>9780071773188</v>
      </c>
      <c r="B138" s="1" t="s">
        <v>504</v>
      </c>
      <c r="C138" s="1" t="s">
        <v>505</v>
      </c>
      <c r="D138" s="1" t="s">
        <v>454</v>
      </c>
      <c r="E138" s="1">
        <v>2014</v>
      </c>
      <c r="F138" s="1" t="s">
        <v>506</v>
      </c>
      <c r="G138" s="1" t="s">
        <v>507</v>
      </c>
    </row>
    <row r="139" spans="1:7" x14ac:dyDescent="0.3">
      <c r="A139" s="1" t="str">
        <f>TEXT(9781259859809,0)</f>
        <v>9781259859809</v>
      </c>
      <c r="B139" s="1" t="s">
        <v>361</v>
      </c>
      <c r="C139" s="1" t="s">
        <v>508</v>
      </c>
      <c r="D139" s="1" t="s">
        <v>454</v>
      </c>
      <c r="E139" s="1">
        <v>2018</v>
      </c>
      <c r="F139" s="1" t="s">
        <v>509</v>
      </c>
      <c r="G139" s="1" t="s">
        <v>510</v>
      </c>
    </row>
    <row r="140" spans="1:7" x14ac:dyDescent="0.3">
      <c r="A140" s="1"/>
      <c r="B140" s="1" t="s">
        <v>511</v>
      </c>
      <c r="C140" s="1" t="s">
        <v>512</v>
      </c>
      <c r="D140" s="1" t="s">
        <v>454</v>
      </c>
      <c r="E140" s="1">
        <v>2019</v>
      </c>
      <c r="F140" s="1" t="s">
        <v>513</v>
      </c>
      <c r="G140" s="1" t="s">
        <v>514</v>
      </c>
    </row>
    <row r="141" spans="1:7" x14ac:dyDescent="0.3">
      <c r="A141" s="1" t="str">
        <f>TEXT(9781260455366,0)</f>
        <v>9781260455366</v>
      </c>
      <c r="B141" s="1" t="s">
        <v>16</v>
      </c>
      <c r="C141" s="1" t="s">
        <v>17</v>
      </c>
      <c r="D141" s="1" t="s">
        <v>515</v>
      </c>
      <c r="E141" s="1">
        <v>2020</v>
      </c>
      <c r="F141" s="1" t="s">
        <v>516</v>
      </c>
      <c r="G141" s="1" t="s">
        <v>517</v>
      </c>
    </row>
    <row r="142" spans="1:7" x14ac:dyDescent="0.3">
      <c r="A142" s="1" t="str">
        <f>TEXT(9781259862632,0)</f>
        <v>9781259862632</v>
      </c>
      <c r="B142" s="1" t="s">
        <v>36</v>
      </c>
      <c r="C142" s="1" t="s">
        <v>37</v>
      </c>
      <c r="D142" s="1" t="s">
        <v>515</v>
      </c>
      <c r="E142" s="1">
        <v>2018</v>
      </c>
      <c r="F142" s="1" t="s">
        <v>38</v>
      </c>
      <c r="G142" s="1" t="s">
        <v>518</v>
      </c>
    </row>
    <row r="143" spans="1:7" x14ac:dyDescent="0.3">
      <c r="A143" s="1" t="str">
        <f>TEXT(9780071637916,0)</f>
        <v>9780071637916</v>
      </c>
      <c r="B143" s="1" t="s">
        <v>40</v>
      </c>
      <c r="C143" s="1" t="s">
        <v>41</v>
      </c>
      <c r="D143" s="1" t="s">
        <v>515</v>
      </c>
      <c r="E143" s="1">
        <v>2012</v>
      </c>
      <c r="F143" s="1" t="s">
        <v>519</v>
      </c>
      <c r="G143" s="1" t="s">
        <v>520</v>
      </c>
    </row>
    <row r="144" spans="1:7" x14ac:dyDescent="0.3">
      <c r="A144" s="1" t="str">
        <f>TEXT(9780071847704,0)</f>
        <v>9780071847704</v>
      </c>
      <c r="B144" s="1" t="s">
        <v>64</v>
      </c>
      <c r="C144" s="1" t="s">
        <v>65</v>
      </c>
      <c r="D144" s="1" t="s">
        <v>515</v>
      </c>
      <c r="E144" s="1">
        <v>2017</v>
      </c>
      <c r="F144" s="1" t="s">
        <v>66</v>
      </c>
      <c r="G144" s="1" t="s">
        <v>521</v>
      </c>
    </row>
    <row r="145" spans="1:7" x14ac:dyDescent="0.3">
      <c r="A145" s="1" t="str">
        <f>TEXT(9780071808156,0)</f>
        <v>9780071808156</v>
      </c>
      <c r="B145" s="1" t="s">
        <v>96</v>
      </c>
      <c r="C145" s="1" t="s">
        <v>97</v>
      </c>
      <c r="D145" s="1" t="s">
        <v>515</v>
      </c>
      <c r="E145" s="1">
        <v>2013</v>
      </c>
      <c r="F145" s="1" t="s">
        <v>522</v>
      </c>
      <c r="G145" s="1" t="s">
        <v>523</v>
      </c>
    </row>
    <row r="146" spans="1:7" x14ac:dyDescent="0.3">
      <c r="A146" s="1" t="str">
        <f>TEXT(9781259861055,0)</f>
        <v>9781259861055</v>
      </c>
      <c r="B146" s="1" t="s">
        <v>120</v>
      </c>
      <c r="C146" s="1" t="s">
        <v>121</v>
      </c>
      <c r="D146" s="1" t="s">
        <v>515</v>
      </c>
      <c r="E146" s="1">
        <v>2018</v>
      </c>
      <c r="F146" s="1" t="s">
        <v>345</v>
      </c>
      <c r="G146" s="1" t="s">
        <v>524</v>
      </c>
    </row>
    <row r="147" spans="1:7" x14ac:dyDescent="0.3">
      <c r="A147" s="1" t="str">
        <f>TEXT(9780071792110,0)</f>
        <v>9780071792110</v>
      </c>
      <c r="B147" s="1" t="s">
        <v>144</v>
      </c>
      <c r="C147" s="1" t="s">
        <v>145</v>
      </c>
      <c r="D147" s="1" t="s">
        <v>515</v>
      </c>
      <c r="E147" s="1">
        <v>2015</v>
      </c>
      <c r="F147" s="1" t="s">
        <v>146</v>
      </c>
      <c r="G147" s="1" t="s">
        <v>525</v>
      </c>
    </row>
    <row r="148" spans="1:7" x14ac:dyDescent="0.3">
      <c r="A148" s="1" t="str">
        <f>TEXT(9781260019353,0)</f>
        <v>9781260019353</v>
      </c>
      <c r="B148" s="1" t="s">
        <v>162</v>
      </c>
      <c r="C148" s="1" t="s">
        <v>163</v>
      </c>
      <c r="D148" s="1" t="s">
        <v>515</v>
      </c>
      <c r="E148" s="1">
        <v>2018</v>
      </c>
      <c r="F148" s="1" t="s">
        <v>164</v>
      </c>
      <c r="G148" s="1" t="s">
        <v>526</v>
      </c>
    </row>
    <row r="149" spans="1:7" x14ac:dyDescent="0.3">
      <c r="A149" s="1" t="str">
        <f>TEXT(9780071832328,0)</f>
        <v>9780071832328</v>
      </c>
      <c r="B149" s="1" t="s">
        <v>194</v>
      </c>
      <c r="C149" s="1" t="s">
        <v>195</v>
      </c>
      <c r="D149" s="1" t="s">
        <v>515</v>
      </c>
      <c r="E149" s="1">
        <v>2018</v>
      </c>
      <c r="F149" s="1" t="s">
        <v>196</v>
      </c>
      <c r="G149" s="1" t="s">
        <v>527</v>
      </c>
    </row>
    <row r="150" spans="1:7" x14ac:dyDescent="0.3">
      <c r="A150" s="1" t="str">
        <f>TEXT(9781260122404,0)</f>
        <v>9781260122404</v>
      </c>
      <c r="B150" s="1" t="s">
        <v>194</v>
      </c>
      <c r="C150" s="1" t="s">
        <v>198</v>
      </c>
      <c r="D150" s="1" t="s">
        <v>515</v>
      </c>
      <c r="E150" s="1">
        <v>2018</v>
      </c>
      <c r="F150" s="1" t="s">
        <v>528</v>
      </c>
      <c r="G150" s="1" t="s">
        <v>529</v>
      </c>
    </row>
    <row r="151" spans="1:7" x14ac:dyDescent="0.3">
      <c r="A151" s="1" t="str">
        <f>TEXT(9780071774017,0)</f>
        <v>9780071774017</v>
      </c>
      <c r="B151" s="1" t="s">
        <v>194</v>
      </c>
      <c r="C151" s="1" t="s">
        <v>201</v>
      </c>
      <c r="D151" s="1" t="s">
        <v>515</v>
      </c>
      <c r="E151" s="1">
        <v>2014</v>
      </c>
      <c r="F151" s="1" t="s">
        <v>530</v>
      </c>
      <c r="G151" s="1" t="s">
        <v>531</v>
      </c>
    </row>
    <row r="152" spans="1:7" x14ac:dyDescent="0.3">
      <c r="A152" s="1" t="str">
        <f>TEXT(9781259585333,0)</f>
        <v>9781259585333</v>
      </c>
      <c r="B152" s="1" t="s">
        <v>495</v>
      </c>
      <c r="C152" s="1" t="s">
        <v>532</v>
      </c>
      <c r="D152" s="1" t="s">
        <v>515</v>
      </c>
      <c r="E152" s="1">
        <v>2017</v>
      </c>
      <c r="F152" s="1" t="s">
        <v>102</v>
      </c>
      <c r="G152" s="1" t="s">
        <v>533</v>
      </c>
    </row>
    <row r="153" spans="1:7" x14ac:dyDescent="0.3">
      <c r="A153" s="1" t="str">
        <f>TEXT(9781259837937,0)</f>
        <v>9781259837937</v>
      </c>
      <c r="B153" s="1" t="s">
        <v>214</v>
      </c>
      <c r="C153" s="1" t="s">
        <v>215</v>
      </c>
      <c r="D153" s="1" t="s">
        <v>515</v>
      </c>
      <c r="E153" s="1">
        <v>2018</v>
      </c>
      <c r="F153" s="1" t="s">
        <v>534</v>
      </c>
      <c r="G153" s="1" t="s">
        <v>535</v>
      </c>
    </row>
    <row r="154" spans="1:7" x14ac:dyDescent="0.3">
      <c r="A154" s="1" t="str">
        <f>TEXT(9781259642883,0)</f>
        <v>9781259642883</v>
      </c>
      <c r="B154" s="1" t="s">
        <v>536</v>
      </c>
      <c r="C154" s="1" t="s">
        <v>537</v>
      </c>
      <c r="D154" s="1" t="s">
        <v>515</v>
      </c>
      <c r="E154" s="1">
        <v>2017</v>
      </c>
      <c r="F154" s="1" t="s">
        <v>538</v>
      </c>
      <c r="G154" s="1" t="s">
        <v>539</v>
      </c>
    </row>
    <row r="155" spans="1:7" x14ac:dyDescent="0.3">
      <c r="A155" s="1" t="str">
        <f>TEXT(9780071476652,0)</f>
        <v>9780071476652</v>
      </c>
      <c r="B155" s="1" t="s">
        <v>229</v>
      </c>
      <c r="C155" s="1" t="s">
        <v>230</v>
      </c>
      <c r="D155" s="1" t="s">
        <v>515</v>
      </c>
      <c r="E155" s="1">
        <v>2013</v>
      </c>
      <c r="F155" s="1" t="s">
        <v>540</v>
      </c>
      <c r="G155" s="1" t="s">
        <v>541</v>
      </c>
    </row>
    <row r="156" spans="1:7" x14ac:dyDescent="0.3">
      <c r="A156" s="1" t="str">
        <f>TEXT(9781260012026,0)</f>
        <v>9781260012026</v>
      </c>
      <c r="B156" s="1" t="s">
        <v>245</v>
      </c>
      <c r="C156" s="1" t="s">
        <v>246</v>
      </c>
      <c r="D156" s="1" t="s">
        <v>515</v>
      </c>
      <c r="E156" s="1">
        <v>2019</v>
      </c>
      <c r="F156" s="1" t="s">
        <v>247</v>
      </c>
      <c r="G156" s="1" t="s">
        <v>542</v>
      </c>
    </row>
    <row r="157" spans="1:7" x14ac:dyDescent="0.3">
      <c r="A157" s="1" t="str">
        <f>TEXT(9781260026177,0)</f>
        <v>9781260026177</v>
      </c>
      <c r="B157" s="1" t="s">
        <v>249</v>
      </c>
      <c r="C157" s="1" t="s">
        <v>250</v>
      </c>
      <c r="D157" s="1" t="s">
        <v>515</v>
      </c>
      <c r="E157" s="1">
        <v>2018</v>
      </c>
      <c r="F157" s="1" t="s">
        <v>285</v>
      </c>
      <c r="G157" s="1" t="s">
        <v>543</v>
      </c>
    </row>
    <row r="158" spans="1:7" x14ac:dyDescent="0.3">
      <c r="A158" s="1" t="str">
        <f>TEXT(9781259641022,0)</f>
        <v>9781259641022</v>
      </c>
      <c r="B158" s="1" t="s">
        <v>20</v>
      </c>
      <c r="C158" s="1" t="s">
        <v>253</v>
      </c>
      <c r="D158" s="1" t="s">
        <v>515</v>
      </c>
      <c r="E158" s="1">
        <v>2019</v>
      </c>
      <c r="F158" s="1" t="s">
        <v>254</v>
      </c>
      <c r="G158" s="1" t="s">
        <v>544</v>
      </c>
    </row>
    <row r="159" spans="1:7" x14ac:dyDescent="0.3">
      <c r="A159" s="1" t="str">
        <f>TEXT(9781260116793,0)</f>
        <v>9781260116793</v>
      </c>
      <c r="B159" s="1" t="s">
        <v>256</v>
      </c>
      <c r="C159" s="1" t="s">
        <v>545</v>
      </c>
      <c r="D159" s="1" t="s">
        <v>515</v>
      </c>
      <c r="E159" s="1">
        <v>2019</v>
      </c>
      <c r="F159" s="1" t="s">
        <v>546</v>
      </c>
      <c r="G159" s="1" t="s">
        <v>547</v>
      </c>
    </row>
    <row r="160" spans="1:7" x14ac:dyDescent="0.3">
      <c r="A160" s="1" t="str">
        <f>TEXT(9780071822725,0)</f>
        <v>9780071822725</v>
      </c>
      <c r="B160" s="1" t="s">
        <v>267</v>
      </c>
      <c r="C160" s="1" t="s">
        <v>268</v>
      </c>
      <c r="D160" s="1" t="s">
        <v>515</v>
      </c>
      <c r="E160" s="1">
        <v>2015</v>
      </c>
      <c r="F160" s="1" t="s">
        <v>269</v>
      </c>
      <c r="G160" s="1" t="s">
        <v>548</v>
      </c>
    </row>
    <row r="161" spans="1:7" x14ac:dyDescent="0.3">
      <c r="A161" s="1" t="str">
        <f>TEXT(9780071664387,0)</f>
        <v>9780071664387</v>
      </c>
      <c r="B161" s="1" t="s">
        <v>271</v>
      </c>
      <c r="C161" s="1" t="s">
        <v>272</v>
      </c>
      <c r="D161" s="1" t="s">
        <v>515</v>
      </c>
      <c r="E161" s="1">
        <v>2014</v>
      </c>
      <c r="F161" s="1" t="s">
        <v>273</v>
      </c>
      <c r="G161" s="1" t="s">
        <v>549</v>
      </c>
    </row>
    <row r="162" spans="1:7" x14ac:dyDescent="0.3">
      <c r="A162" s="1"/>
      <c r="B162" s="1" t="s">
        <v>287</v>
      </c>
      <c r="C162" s="1" t="s">
        <v>288</v>
      </c>
      <c r="D162" s="1" t="s">
        <v>515</v>
      </c>
      <c r="E162" s="1">
        <v>2019</v>
      </c>
      <c r="F162" s="1" t="s">
        <v>550</v>
      </c>
      <c r="G162" s="1" t="s">
        <v>551</v>
      </c>
    </row>
    <row r="163" spans="1:7" x14ac:dyDescent="0.3">
      <c r="A163" s="1" t="str">
        <f>TEXT(9780071477482,0)</f>
        <v>9780071477482</v>
      </c>
      <c r="B163" s="1" t="s">
        <v>291</v>
      </c>
      <c r="C163" s="1" t="s">
        <v>292</v>
      </c>
      <c r="D163" s="1" t="s">
        <v>515</v>
      </c>
      <c r="E163" s="1">
        <v>2013</v>
      </c>
      <c r="F163" s="1" t="s">
        <v>552</v>
      </c>
      <c r="G163" s="1" t="s">
        <v>553</v>
      </c>
    </row>
    <row r="164" spans="1:7" x14ac:dyDescent="0.3">
      <c r="A164" s="1" t="str">
        <f>TEXT(97812599642067,0)</f>
        <v>97812599642067</v>
      </c>
      <c r="B164" s="1" t="s">
        <v>295</v>
      </c>
      <c r="C164" s="1" t="s">
        <v>296</v>
      </c>
      <c r="D164" s="1" t="s">
        <v>515</v>
      </c>
      <c r="E164" s="1">
        <v>2017</v>
      </c>
      <c r="F164" s="1" t="s">
        <v>297</v>
      </c>
      <c r="G164" s="1" t="s">
        <v>554</v>
      </c>
    </row>
    <row r="165" spans="1:7" x14ac:dyDescent="0.3">
      <c r="A165" s="1" t="str">
        <f>TEXT(9780071624947,0)</f>
        <v>9780071624947</v>
      </c>
      <c r="B165" s="1" t="s">
        <v>303</v>
      </c>
      <c r="C165" s="1" t="s">
        <v>304</v>
      </c>
      <c r="D165" s="1" t="s">
        <v>515</v>
      </c>
      <c r="E165" s="1">
        <v>2013</v>
      </c>
      <c r="F165" s="1" t="s">
        <v>552</v>
      </c>
      <c r="G165" s="1" t="s">
        <v>555</v>
      </c>
    </row>
    <row r="166" spans="1:7" x14ac:dyDescent="0.3">
      <c r="A166" s="1" t="str">
        <f>TEXT(9781260019339,0)</f>
        <v>9781260019339</v>
      </c>
      <c r="B166" s="1" t="s">
        <v>343</v>
      </c>
      <c r="C166" s="1" t="s">
        <v>344</v>
      </c>
      <c r="D166" s="1" t="s">
        <v>515</v>
      </c>
      <c r="E166" s="1">
        <v>2018</v>
      </c>
      <c r="F166" s="1" t="s">
        <v>345</v>
      </c>
      <c r="G166" s="1" t="s">
        <v>556</v>
      </c>
    </row>
    <row r="167" spans="1:7" x14ac:dyDescent="0.3">
      <c r="A167" s="1" t="str">
        <f>TEXT(9780071635011,0)</f>
        <v>9780071635011</v>
      </c>
      <c r="B167" s="1" t="s">
        <v>350</v>
      </c>
      <c r="C167" s="1" t="s">
        <v>351</v>
      </c>
      <c r="D167" s="1" t="s">
        <v>515</v>
      </c>
      <c r="E167" s="1">
        <v>2019</v>
      </c>
      <c r="F167" s="1" t="s">
        <v>557</v>
      </c>
      <c r="G167" s="1" t="s">
        <v>558</v>
      </c>
    </row>
    <row r="168" spans="1:7" x14ac:dyDescent="0.3">
      <c r="A168" s="1" t="str">
        <f>TEXT(9781259644498,0)</f>
        <v>9781259644498</v>
      </c>
      <c r="B168" s="1" t="s">
        <v>354</v>
      </c>
      <c r="C168" s="1" t="s">
        <v>355</v>
      </c>
      <c r="D168" s="1" t="s">
        <v>515</v>
      </c>
      <c r="E168" s="1">
        <v>2018</v>
      </c>
      <c r="F168" s="1" t="s">
        <v>559</v>
      </c>
      <c r="G168" s="1" t="s">
        <v>560</v>
      </c>
    </row>
    <row r="169" spans="1:7" x14ac:dyDescent="0.3">
      <c r="A169" s="1" t="str">
        <f>TEXT(9781259859809,0)</f>
        <v>9781259859809</v>
      </c>
      <c r="B169" s="1" t="s">
        <v>361</v>
      </c>
      <c r="C169" s="1" t="s">
        <v>362</v>
      </c>
      <c r="D169" s="1" t="s">
        <v>515</v>
      </c>
      <c r="E169" s="1">
        <v>2018</v>
      </c>
      <c r="F169" s="1" t="s">
        <v>363</v>
      </c>
      <c r="G169" s="1" t="s">
        <v>561</v>
      </c>
    </row>
    <row r="170" spans="1:7" x14ac:dyDescent="0.3">
      <c r="A170" s="1" t="str">
        <f>TEXT(9781260440461,0)</f>
        <v>9781260440461</v>
      </c>
      <c r="B170" s="1" t="s">
        <v>392</v>
      </c>
      <c r="C170" s="1" t="s">
        <v>393</v>
      </c>
      <c r="D170" s="1" t="s">
        <v>515</v>
      </c>
      <c r="E170" s="1">
        <v>2019</v>
      </c>
      <c r="F170" s="1" t="s">
        <v>562</v>
      </c>
      <c r="G170" s="1" t="s">
        <v>563</v>
      </c>
    </row>
    <row r="171" spans="1:7" x14ac:dyDescent="0.3">
      <c r="A171" s="1" t="str">
        <f>TEXT(9781260019377,0)</f>
        <v>9781260019377</v>
      </c>
      <c r="B171" s="1" t="s">
        <v>432</v>
      </c>
      <c r="C171" s="1" t="s">
        <v>433</v>
      </c>
      <c r="D171" s="1" t="s">
        <v>515</v>
      </c>
      <c r="E171" s="1">
        <v>2018</v>
      </c>
      <c r="F171" s="1" t="s">
        <v>434</v>
      </c>
      <c r="G171" s="1" t="s">
        <v>564</v>
      </c>
    </row>
    <row r="172" spans="1:7" x14ac:dyDescent="0.3">
      <c r="A172" s="1" t="str">
        <f>TEXT(9781259642906,0)</f>
        <v>9781259642906</v>
      </c>
      <c r="B172" s="1" t="s">
        <v>565</v>
      </c>
      <c r="C172" s="1" t="s">
        <v>566</v>
      </c>
      <c r="D172" s="1" t="s">
        <v>515</v>
      </c>
      <c r="E172" s="1">
        <v>2019</v>
      </c>
      <c r="F172" s="1" t="s">
        <v>567</v>
      </c>
      <c r="G172" s="1" t="s">
        <v>568</v>
      </c>
    </row>
    <row r="173" spans="1:7" x14ac:dyDescent="0.3">
      <c r="A173" s="1" t="str">
        <f>TEXT(9781259644238,0)</f>
        <v>9781259644238</v>
      </c>
      <c r="B173" s="1" t="s">
        <v>279</v>
      </c>
      <c r="C173" s="1" t="s">
        <v>569</v>
      </c>
      <c r="D173" s="1" t="s">
        <v>570</v>
      </c>
      <c r="E173" s="1">
        <v>2009</v>
      </c>
      <c r="F173" s="1" t="s">
        <v>571</v>
      </c>
      <c r="G173" s="1" t="s">
        <v>572</v>
      </c>
    </row>
    <row r="174" spans="1:7" x14ac:dyDescent="0.3">
      <c r="A174" s="1" t="str">
        <f>TEXT(9780071765800,0)</f>
        <v>9780071765800</v>
      </c>
      <c r="B174" s="1" t="s">
        <v>573</v>
      </c>
      <c r="C174" s="1" t="s">
        <v>574</v>
      </c>
      <c r="D174" s="1" t="s">
        <v>570</v>
      </c>
      <c r="E174" s="1">
        <v>2013</v>
      </c>
      <c r="F174" s="1" t="s">
        <v>571</v>
      </c>
      <c r="G174" s="1" t="s">
        <v>575</v>
      </c>
    </row>
    <row r="175" spans="1:7" x14ac:dyDescent="0.3">
      <c r="A175" s="1" t="str">
        <f>TEXT(9780071848022,0)</f>
        <v>9780071848022</v>
      </c>
      <c r="B175" s="1" t="s">
        <v>576</v>
      </c>
      <c r="C175" s="1" t="s">
        <v>577</v>
      </c>
      <c r="D175" s="1" t="s">
        <v>570</v>
      </c>
      <c r="E175" s="1">
        <v>2014</v>
      </c>
      <c r="F175" s="1" t="s">
        <v>571</v>
      </c>
      <c r="G175" s="1" t="s">
        <v>578</v>
      </c>
    </row>
    <row r="176" spans="1:7" x14ac:dyDescent="0.3">
      <c r="A176" s="1" t="str">
        <f>TEXT(9780071829090,0)</f>
        <v>9780071829090</v>
      </c>
      <c r="B176" s="1" t="s">
        <v>579</v>
      </c>
      <c r="C176" s="1" t="s">
        <v>580</v>
      </c>
      <c r="D176" s="1" t="s">
        <v>570</v>
      </c>
      <c r="E176" s="1">
        <v>2016</v>
      </c>
      <c r="F176" s="1" t="s">
        <v>581</v>
      </c>
      <c r="G176" s="1" t="s">
        <v>582</v>
      </c>
    </row>
    <row r="177" spans="1:7" x14ac:dyDescent="0.3">
      <c r="A177" s="1" t="str">
        <f>TEXT(9780071628792,0)</f>
        <v>9780071628792</v>
      </c>
      <c r="B177" s="1" t="s">
        <v>583</v>
      </c>
      <c r="C177" s="1" t="s">
        <v>584</v>
      </c>
      <c r="D177" s="1" t="s">
        <v>570</v>
      </c>
      <c r="E177" s="1">
        <v>2010</v>
      </c>
      <c r="F177" s="1" t="s">
        <v>571</v>
      </c>
      <c r="G177" s="1" t="s">
        <v>585</v>
      </c>
    </row>
    <row r="178" spans="1:7" x14ac:dyDescent="0.3">
      <c r="A178" s="1" t="str">
        <f>TEXT(9780071793568,0)</f>
        <v>9780071793568</v>
      </c>
      <c r="B178" s="1" t="s">
        <v>573</v>
      </c>
      <c r="C178" s="1" t="s">
        <v>586</v>
      </c>
      <c r="D178" s="1" t="s">
        <v>570</v>
      </c>
      <c r="E178" s="1">
        <v>2013</v>
      </c>
      <c r="F178" s="1" t="s">
        <v>571</v>
      </c>
      <c r="G178" s="1" t="s">
        <v>587</v>
      </c>
    </row>
    <row r="179" spans="1:7" x14ac:dyDescent="0.3">
      <c r="A179" s="1" t="str">
        <f>TEXT(9780071829168,0)</f>
        <v>9780071829168</v>
      </c>
      <c r="B179" s="1" t="s">
        <v>588</v>
      </c>
      <c r="C179" s="1" t="s">
        <v>589</v>
      </c>
      <c r="D179" s="1" t="s">
        <v>570</v>
      </c>
      <c r="E179" s="1">
        <v>2014</v>
      </c>
      <c r="F179" s="1" t="s">
        <v>590</v>
      </c>
      <c r="G179" s="1" t="s">
        <v>591</v>
      </c>
    </row>
    <row r="180" spans="1:7" x14ac:dyDescent="0.3">
      <c r="A180" s="1" t="str">
        <f>TEXT(9781259837241,0)</f>
        <v>9781259837241</v>
      </c>
      <c r="B180" s="1" t="s">
        <v>573</v>
      </c>
      <c r="C180" s="1" t="s">
        <v>592</v>
      </c>
      <c r="D180" s="1" t="s">
        <v>570</v>
      </c>
      <c r="E180" s="1">
        <v>2018</v>
      </c>
      <c r="F180" s="1" t="s">
        <v>593</v>
      </c>
      <c r="G180" s="1" t="s">
        <v>594</v>
      </c>
    </row>
  </sheetData>
  <autoFilter ref="A1:G1"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ACM(book,cases,Q&amp;A,Flashcard)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</dc:creator>
  <cp:lastModifiedBy>학습정보센터</cp:lastModifiedBy>
  <dcterms:created xsi:type="dcterms:W3CDTF">2020-02-03T08:44:18Z</dcterms:created>
  <dcterms:modified xsi:type="dcterms:W3CDTF">2020-04-08T06:34:46Z</dcterms:modified>
</cp:coreProperties>
</file>